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9320" windowHeight="11640" activeTab="7"/>
  </bookViews>
  <sheets>
    <sheet name="IND-NED " sheetId="1" r:id="rId1"/>
    <sheet name="ENG 1 - LUX&amp;NED" sheetId="2" r:id="rId2"/>
    <sheet name="LTU - BUL" sheetId="3" r:id="rId3"/>
    <sheet name="SUI 2 - RUS 1" sheetId="4" r:id="rId4"/>
    <sheet name="SLO - RUS 2" sheetId="5" r:id="rId5"/>
    <sheet name="SWE 2 - SUI 1" sheetId="6" r:id="rId6"/>
    <sheet name="PUR&amp;URU - WAL 1" sheetId="7" r:id="rId7"/>
    <sheet name="SWE 3 - BLR" sheetId="8" r:id="rId8"/>
    <sheet name="Tyhjä" sheetId="9" r:id="rId9"/>
  </sheets>
  <definedNames>
    <definedName name="_xlnm.Print_Area" localSheetId="1">'ENG 1 - LUX&amp;NED'!#REF!</definedName>
    <definedName name="_xlnm.Print_Area" localSheetId="0">'IND-NED '!#REF!</definedName>
    <definedName name="_xlnm.Print_Area" localSheetId="2">'LTU - BUL'!#REF!</definedName>
    <definedName name="_xlnm.Print_Area" localSheetId="6">'PUR&amp;URU - WAL 1'!#REF!</definedName>
    <definedName name="_xlnm.Print_Area" localSheetId="4">'SLO - RUS 2'!#REF!</definedName>
    <definedName name="_xlnm.Print_Area" localSheetId="3">'SUI 2 - RUS 1'!#REF!</definedName>
    <definedName name="_xlnm.Print_Area" localSheetId="5">'SWE 2 - SUI 1'!#REF!</definedName>
    <definedName name="_xlnm.Print_Area" localSheetId="7">'SWE 3 - BLR'!#REF!</definedName>
  </definedNames>
  <calcPr fullCalcOnLoad="1"/>
</workbook>
</file>

<file path=xl/sharedStrings.xml><?xml version="1.0" encoding="utf-8"?>
<sst xmlns="http://schemas.openxmlformats.org/spreadsheetml/2006/main" count="354" uniqueCount="82">
  <si>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</si>
  <si>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</si>
  <si>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</si>
  <si>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</si>
  <si>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</si>
  <si>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</si>
  <si>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</si>
  <si>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</si>
  <si>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</si>
  <si>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</si>
  <si>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</si>
  <si>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</si>
  <si>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</si>
  <si>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</si>
  <si>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</si>
  <si>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</si>
  <si>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</si>
  <si>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>PÄIVÄMÄÄRÄ</t>
  </si>
  <si>
    <t>SARJA-LOHKO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</si>
  <si>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</si>
  <si>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</si>
  <si>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</si>
  <si>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</si>
  <si>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</si>
  <si>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</si>
  <si>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Nelinp</t>
  </si>
  <si>
    <t>Allekirjoitukset</t>
  </si>
  <si>
    <t>Voittaja</t>
  </si>
  <si>
    <t>Tulos</t>
  </si>
  <si>
    <t>Finnish Table Tennis Association</t>
  </si>
  <si>
    <t>MIKHAYLOVA Polina</t>
  </si>
  <si>
    <t>Women</t>
  </si>
  <si>
    <t>FINLANDIA OPEN 2012</t>
  </si>
  <si>
    <t>FINLANDIA OPEN 2013</t>
  </si>
  <si>
    <t>CAREY Charlotte</t>
  </si>
  <si>
    <t>PHILLIPS Megan</t>
  </si>
  <si>
    <t>IVANNIKOVA Anna</t>
  </si>
  <si>
    <t>MORET Rachel</t>
  </si>
  <si>
    <t>ASCHWANDEN Rahel</t>
  </si>
  <si>
    <t>SUI 1</t>
  </si>
  <si>
    <t>LTU</t>
  </si>
  <si>
    <t>STUCKYTE Egle</t>
  </si>
  <si>
    <t>PREIDZIUTE Ingrida</t>
  </si>
  <si>
    <t>CORDERO Carelyn</t>
  </si>
  <si>
    <t>LORENZOTTI Maria</t>
  </si>
  <si>
    <t>PUR/URU</t>
  </si>
  <si>
    <t>VAN DUIN Rianne</t>
  </si>
  <si>
    <t>NED</t>
  </si>
  <si>
    <t>DIEKER Suzanne</t>
  </si>
  <si>
    <t>ANGELOVA Ivanka</t>
  </si>
  <si>
    <t>REMZI Sibel</t>
  </si>
  <si>
    <t>LUX/NED</t>
  </si>
  <si>
    <t>DE NUTTE Sarah</t>
  </si>
  <si>
    <t>BARENDREGT Alice</t>
  </si>
  <si>
    <t>SUI 2</t>
  </si>
  <si>
    <t>REUST Celine</t>
  </si>
  <si>
    <t>SCHEMPP Liza</t>
  </si>
  <si>
    <t>SWE 2</t>
  </si>
  <si>
    <t>BERGSTRÖM Linda</t>
  </si>
  <si>
    <t>MUSTAFA Huda</t>
  </si>
  <si>
    <t>RUS 2</t>
  </si>
  <si>
    <t>TITOVA Lubov</t>
  </si>
  <si>
    <t>ZETTERSTRÖM Stina</t>
  </si>
  <si>
    <t>SWE 3</t>
  </si>
  <si>
    <t>JONSSON Jennifer</t>
  </si>
  <si>
    <t>HICKS Hannah</t>
  </si>
  <si>
    <t>HO Tin-Tin</t>
  </si>
  <si>
    <t>IND</t>
  </si>
  <si>
    <t>KUMARESAN Shamini</t>
  </si>
  <si>
    <t>AGGARWAL Neha</t>
  </si>
  <si>
    <t>ENG 1</t>
  </si>
  <si>
    <t>BUL</t>
  </si>
  <si>
    <t>RUS 1</t>
  </si>
  <si>
    <t>SAVELYEVA Antonina</t>
  </si>
  <si>
    <t>SHARIPOVA Elza</t>
  </si>
  <si>
    <t>SLO</t>
  </si>
  <si>
    <t>FAJMUT Manca</t>
  </si>
  <si>
    <t>GALIC Alex</t>
  </si>
  <si>
    <t>WAL 1</t>
  </si>
  <si>
    <t>BLR</t>
  </si>
  <si>
    <t>DUBKOVA Elena</t>
  </si>
  <si>
    <t>KUCHUK Maryia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</si>
</sst>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41">
    <font>
      <sz val="12"/>
      <name val="Arial"/>
      <family val="0"/>
    </font>
    <font>
      <sz val="10"/>
      <name val="Courier"/>
      <family val="3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172" fontId="2" fillId="33" borderId="10" xfId="0" applyNumberFormat="1" applyFont="1" applyFill="1" applyBorder="1" applyAlignment="1" applyProtection="1">
      <alignment horizontal="center"/>
      <protection locked="0"/>
    </xf>
    <xf numFmtId="172" fontId="2" fillId="33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2" xfId="0" applyNumberFormat="1" applyFont="1" applyFill="1" applyBorder="1" applyAlignment="1" applyProtection="1">
      <alignment horizontal="center" vertical="center"/>
      <protection locked="0"/>
    </xf>
    <xf numFmtId="172" fontId="2" fillId="33" borderId="13" xfId="0" applyNumberFormat="1" applyFont="1" applyFill="1" applyBorder="1" applyAlignment="1" applyProtection="1">
      <alignment horizontal="center" vertic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2" fontId="2" fillId="33" borderId="10" xfId="0" applyNumberFormat="1" applyFont="1" applyFill="1" applyBorder="1" applyAlignment="1" applyProtection="1" quotePrefix="1">
      <alignment horizontal="center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NumberFormat="1" applyFont="1" applyBorder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2" fontId="2" fillId="0" borderId="2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22" xfId="0" applyFont="1" applyBorder="1" applyAlignment="1" applyProtection="1">
      <alignment/>
      <protection/>
    </xf>
    <xf numFmtId="0" fontId="2" fillId="0" borderId="23" xfId="0" applyNumberFormat="1" applyFont="1" applyBorder="1" applyAlignment="1" applyProtection="1">
      <alignment/>
      <protection/>
    </xf>
    <xf numFmtId="0" fontId="2" fillId="0" borderId="24" xfId="0" applyNumberFormat="1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27" xfId="0" applyFont="1" applyBorder="1" applyAlignment="1">
      <alignment/>
    </xf>
    <xf numFmtId="0" fontId="4" fillId="0" borderId="28" xfId="0" applyFont="1" applyBorder="1" applyAlignment="1" applyProtection="1">
      <alignment/>
      <protection/>
    </xf>
    <xf numFmtId="0" fontId="2" fillId="0" borderId="28" xfId="0" applyFont="1" applyBorder="1" applyAlignment="1">
      <alignment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>
      <alignment/>
    </xf>
    <xf numFmtId="0" fontId="2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22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2" fontId="2" fillId="0" borderId="2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 indent="2"/>
      <protection locked="0"/>
    </xf>
    <xf numFmtId="2" fontId="4" fillId="0" borderId="2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left"/>
    </xf>
    <xf numFmtId="2" fontId="3" fillId="0" borderId="35" xfId="0" applyNumberFormat="1" applyFont="1" applyFill="1" applyBorder="1" applyAlignment="1" applyProtection="1">
      <alignment horizontal="left"/>
      <protection locked="0"/>
    </xf>
    <xf numFmtId="0" fontId="2" fillId="0" borderId="36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" fillId="34" borderId="38" xfId="0" applyFont="1" applyFill="1" applyBorder="1" applyAlignment="1" applyProtection="1">
      <alignment horizontal="center"/>
      <protection/>
    </xf>
    <xf numFmtId="0" fontId="4" fillId="34" borderId="39" xfId="0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/>
    </xf>
    <xf numFmtId="0" fontId="2" fillId="0" borderId="40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horizontal="left" vertical="center" indent="2"/>
      <protection locked="0"/>
    </xf>
    <xf numFmtId="0" fontId="2" fillId="0" borderId="42" xfId="0" applyFont="1" applyBorder="1" applyAlignment="1">
      <alignment/>
    </xf>
    <xf numFmtId="17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33" borderId="22" xfId="0" applyFont="1" applyFill="1" applyBorder="1" applyAlignment="1" applyProtection="1">
      <alignment horizontal="left" indent="1"/>
      <protection locked="0"/>
    </xf>
    <xf numFmtId="0" fontId="2" fillId="33" borderId="15" xfId="0" applyFont="1" applyFill="1" applyBorder="1" applyAlignment="1" applyProtection="1">
      <alignment horizontal="left" indent="1"/>
      <protection locked="0"/>
    </xf>
    <xf numFmtId="0" fontId="4" fillId="33" borderId="22" xfId="0" applyFont="1" applyFill="1" applyBorder="1" applyAlignment="1" applyProtection="1">
      <alignment horizontal="left" vertical="center" indent="2"/>
      <protection locked="0"/>
    </xf>
    <xf numFmtId="0" fontId="5" fillId="0" borderId="23" xfId="0" applyFont="1" applyBorder="1" applyAlignment="1" applyProtection="1">
      <alignment horizontal="left" vertical="center" indent="2"/>
      <protection locked="0"/>
    </xf>
    <xf numFmtId="0" fontId="5" fillId="0" borderId="18" xfId="0" applyFont="1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 vertical="center" indent="2"/>
      <protection locked="0"/>
    </xf>
    <xf numFmtId="0" fontId="2" fillId="0" borderId="22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4" fillId="35" borderId="43" xfId="0" applyFont="1" applyFill="1" applyBorder="1" applyAlignment="1" applyProtection="1">
      <alignment horizontal="left" vertical="center" indent="2"/>
      <protection/>
    </xf>
    <xf numFmtId="0" fontId="2" fillId="35" borderId="43" xfId="0" applyFont="1" applyFill="1" applyBorder="1" applyAlignment="1">
      <alignment horizontal="left" vertical="center" indent="2"/>
    </xf>
    <xf numFmtId="0" fontId="2" fillId="35" borderId="44" xfId="0" applyFont="1" applyFill="1" applyBorder="1" applyAlignment="1">
      <alignment horizontal="left" vertical="center" indent="2"/>
    </xf>
    <xf numFmtId="0" fontId="2" fillId="33" borderId="22" xfId="0" applyFont="1" applyFill="1" applyBorder="1" applyAlignment="1" applyProtection="1">
      <alignment horizontal="left" indent="1"/>
      <protection locked="0"/>
    </xf>
    <xf numFmtId="0" fontId="2" fillId="33" borderId="15" xfId="0" applyFont="1" applyFill="1" applyBorder="1" applyAlignment="1" applyProtection="1">
      <alignment horizontal="left" indent="1"/>
      <protection locked="0"/>
    </xf>
    <xf numFmtId="49" fontId="2" fillId="33" borderId="22" xfId="0" applyNumberFormat="1" applyFont="1" applyFill="1" applyBorder="1" applyAlignment="1" applyProtection="1">
      <alignment horizontal="left" indent="1"/>
      <protection locked="0"/>
    </xf>
    <xf numFmtId="0" fontId="2" fillId="0" borderId="23" xfId="0" applyFont="1" applyBorder="1" applyAlignment="1" applyProtection="1">
      <alignment horizontal="left" indent="1"/>
      <protection locked="0"/>
    </xf>
    <xf numFmtId="0" fontId="2" fillId="0" borderId="18" xfId="0" applyFont="1" applyBorder="1" applyAlignment="1" applyProtection="1">
      <alignment horizontal="left" indent="1"/>
      <protection locked="0"/>
    </xf>
    <xf numFmtId="0" fontId="2" fillId="33" borderId="23" xfId="0" applyFont="1" applyFill="1" applyBorder="1" applyAlignment="1" applyProtection="1">
      <alignment horizontal="left" indent="1"/>
      <protection locked="0"/>
    </xf>
    <xf numFmtId="0" fontId="2" fillId="33" borderId="18" xfId="0" applyFont="1" applyFill="1" applyBorder="1" applyAlignment="1" applyProtection="1">
      <alignment horizontal="left" indent="1"/>
      <protection locked="0"/>
    </xf>
    <xf numFmtId="14" fontId="4" fillId="33" borderId="23" xfId="0" applyNumberFormat="1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23" xfId="0" applyFont="1" applyFill="1" applyBorder="1" applyAlignment="1" applyProtection="1">
      <alignment horizontal="center"/>
      <protection locked="0"/>
    </xf>
    <xf numFmtId="49" fontId="4" fillId="33" borderId="22" xfId="0" applyNumberFormat="1" applyFont="1" applyFill="1" applyBorder="1" applyAlignment="1" applyProtection="1">
      <alignment horizontal="left" vertical="center" indent="2"/>
      <protection locked="0"/>
    </xf>
    <xf numFmtId="49" fontId="2" fillId="33" borderId="15" xfId="0" applyNumberFormat="1" applyFont="1" applyFill="1" applyBorder="1" applyAlignment="1" applyProtection="1">
      <alignment horizontal="left" vertical="center" indent="2"/>
      <protection locked="0"/>
    </xf>
    <xf numFmtId="49" fontId="2" fillId="33" borderId="16" xfId="0" applyNumberFormat="1" applyFont="1" applyFill="1" applyBorder="1" applyAlignment="1" applyProtection="1">
      <alignment horizontal="left" indent="1"/>
      <protection locked="0"/>
    </xf>
    <xf numFmtId="49" fontId="2" fillId="33" borderId="24" xfId="0" applyNumberFormat="1" applyFont="1" applyFill="1" applyBorder="1" applyAlignment="1" applyProtection="1">
      <alignment horizontal="left" indent="1"/>
      <protection locked="0"/>
    </xf>
    <xf numFmtId="49" fontId="2" fillId="33" borderId="45" xfId="0" applyNumberFormat="1" applyFont="1" applyFill="1" applyBorder="1" applyAlignment="1" applyProtection="1">
      <alignment horizontal="left" indent="1"/>
      <protection locked="0"/>
    </xf>
    <xf numFmtId="0" fontId="2" fillId="33" borderId="16" xfId="0" applyFont="1" applyFill="1" applyBorder="1" applyAlignment="1" applyProtection="1">
      <alignment horizontal="left" indent="1"/>
      <protection locked="0"/>
    </xf>
    <xf numFmtId="0" fontId="2" fillId="33" borderId="12" xfId="0" applyFont="1" applyFill="1" applyBorder="1" applyAlignment="1" applyProtection="1">
      <alignment horizontal="left" indent="1"/>
      <protection locked="0"/>
    </xf>
    <xf numFmtId="0" fontId="4" fillId="33" borderId="22" xfId="0" applyFont="1" applyFill="1" applyBorder="1" applyAlignment="1" applyProtection="1">
      <alignment horizontal="left" vertical="center" indent="2"/>
      <protection locked="0"/>
    </xf>
    <xf numFmtId="0" fontId="5" fillId="0" borderId="23" xfId="0" applyFont="1" applyBorder="1" applyAlignment="1" applyProtection="1">
      <alignment horizontal="left" vertical="center" indent="2"/>
      <protection locked="0"/>
    </xf>
    <xf numFmtId="0" fontId="5" fillId="0" borderId="18" xfId="0" applyFont="1" applyBorder="1" applyAlignment="1" applyProtection="1">
      <alignment horizontal="left" vertical="center" indent="2"/>
      <protection locked="0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Määrittämätön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36">
    <pageSetUpPr fitToPage="1"/>
  </sheetPr>
  <dimension ref="A1:Q30"/>
  <sheetViews>
    <sheetView zoomScalePageLayoutView="0" workbookViewId="0" topLeftCell="A1">
      <selection activeCell="H15" sqref="H15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83">
        <v>41613</v>
      </c>
      <c r="K1" s="84"/>
      <c r="L1" s="84"/>
      <c r="M1" s="84"/>
      <c r="N1" s="8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86" t="s">
        <v>31</v>
      </c>
      <c r="K2" s="84"/>
      <c r="L2" s="84"/>
      <c r="M2" s="84"/>
      <c r="N2" s="8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87" t="s">
        <v>67</v>
      </c>
      <c r="D4" s="88"/>
      <c r="E4" s="42"/>
      <c r="F4" s="41" t="s">
        <v>19</v>
      </c>
      <c r="G4" s="66" t="s">
        <v>47</v>
      </c>
      <c r="H4" s="67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6" t="s">
        <v>68</v>
      </c>
      <c r="D5" s="77"/>
      <c r="E5" s="11"/>
      <c r="F5" s="44" t="s">
        <v>1</v>
      </c>
      <c r="G5" s="89" t="s">
        <v>46</v>
      </c>
      <c r="H5" s="90"/>
      <c r="I5" s="90"/>
      <c r="J5" s="90"/>
      <c r="K5" s="90"/>
      <c r="L5" s="90"/>
      <c r="M5" s="90"/>
      <c r="N5" s="91"/>
      <c r="O5" s="39"/>
    </row>
    <row r="6" spans="1:15" ht="12.75">
      <c r="A6" s="39"/>
      <c r="B6" s="45" t="s">
        <v>2</v>
      </c>
      <c r="C6" s="76" t="s">
        <v>69</v>
      </c>
      <c r="D6" s="77"/>
      <c r="E6" s="11"/>
      <c r="F6" s="46" t="s">
        <v>3</v>
      </c>
      <c r="G6" s="76" t="s">
        <v>48</v>
      </c>
      <c r="H6" s="81"/>
      <c r="I6" s="81"/>
      <c r="J6" s="81"/>
      <c r="K6" s="81"/>
      <c r="L6" s="81"/>
      <c r="M6" s="81"/>
      <c r="N6" s="8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6"/>
      <c r="D8" s="77"/>
      <c r="E8" s="11"/>
      <c r="F8" s="20"/>
      <c r="G8" s="78"/>
      <c r="H8" s="79"/>
      <c r="I8" s="79"/>
      <c r="J8" s="79"/>
      <c r="K8" s="79"/>
      <c r="L8" s="79"/>
      <c r="M8" s="79"/>
      <c r="N8" s="80"/>
      <c r="O8" s="39"/>
    </row>
    <row r="9" spans="1:15" ht="12.75">
      <c r="A9" s="39"/>
      <c r="B9" s="17"/>
      <c r="C9" s="76"/>
      <c r="D9" s="77"/>
      <c r="E9" s="11"/>
      <c r="F9" s="18"/>
      <c r="G9" s="78"/>
      <c r="H9" s="79"/>
      <c r="I9" s="79"/>
      <c r="J9" s="79"/>
      <c r="K9" s="79"/>
      <c r="L9" s="79"/>
      <c r="M9" s="79"/>
      <c r="N9" s="8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71" t="s">
        <v>21</v>
      </c>
      <c r="L11" s="72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KUMARESAN Shamini</v>
      </c>
      <c r="D12" s="22" t="str">
        <f>IF(G5&gt;"",G5,"")</f>
        <v>VAN DUIN Rianne</v>
      </c>
      <c r="E12" s="22">
        <f>IF(E5&gt;"",E5&amp;" - "&amp;I5,"")</f>
      </c>
      <c r="F12" s="4">
        <v>10</v>
      </c>
      <c r="G12" s="4">
        <v>10</v>
      </c>
      <c r="H12" s="10">
        <v>9</v>
      </c>
      <c r="I12" s="4"/>
      <c r="J12" s="4"/>
      <c r="K12" s="13">
        <f>IF(ISBLANK(F12),"",COUNTIF(F12:J12,"&gt;=0"))</f>
        <v>3</v>
      </c>
      <c r="L12" s="14">
        <f>IF(ISBLANK(F12),"",(IF(LEFT(F12,1)="-",1,0)+IF(LEFT(G12,1)="-",1,0)+IF(LEFT(H12,1)="-",1,0)+IF(LEFT(I12,1)="-",1,0)+IF(LEFT(J12,1)="-",1,0)))</f>
        <v>0</v>
      </c>
      <c r="M12" s="16">
        <f aca="true" t="shared" si="0" ref="M12:N16">IF(K12=3,1,"")</f>
        <v>1</v>
      </c>
      <c r="N12" s="15">
        <f t="shared" si="0"/>
      </c>
      <c r="O12" s="39"/>
    </row>
    <row r="13" spans="1:15" ht="12.75">
      <c r="A13" s="39"/>
      <c r="B13" s="53" t="s">
        <v>8</v>
      </c>
      <c r="C13" s="22" t="str">
        <f>IF(C6&gt;"",C6,"")</f>
        <v>AGGARWAL Neha</v>
      </c>
      <c r="D13" s="22" t="str">
        <f>IF(G6&gt;"",G6,"")</f>
        <v>DIEKER Suzanne</v>
      </c>
      <c r="E13" s="22">
        <f>IF(E6&gt;"",E6&amp;" - "&amp;I6,"")</f>
      </c>
      <c r="F13" s="4">
        <v>6</v>
      </c>
      <c r="G13" s="4">
        <v>4</v>
      </c>
      <c r="H13" s="4">
        <v>10</v>
      </c>
      <c r="I13" s="4"/>
      <c r="J13" s="4"/>
      <c r="K13" s="13">
        <f>IF(ISBLANK(F13),"",COUNTIF(F13:J13,"&gt;=0"))</f>
        <v>3</v>
      </c>
      <c r="L13" s="14">
        <f>IF(ISBLANK(F13),"",(IF(LEFT(F13,1)="-",1,0)+IF(LEFT(G13,1)="-",1,0)+IF(LEFT(H13,1)="-",1,0)+IF(LEFT(I13,1)="-",1,0)+IF(LEFT(J13,1)="-",1,0)))</f>
        <v>0</v>
      </c>
      <c r="M13" s="16">
        <f t="shared" si="0"/>
        <v>1</v>
      </c>
      <c r="N13" s="15">
        <f t="shared" si="0"/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6</v>
      </c>
      <c r="G14" s="4">
        <v>8</v>
      </c>
      <c r="H14" s="4">
        <v>11</v>
      </c>
      <c r="I14" s="7"/>
      <c r="J14" s="7"/>
      <c r="K14" s="13">
        <f>IF(ISBLANK(F14),"",COUNTIF(F14:J14,"&gt;=0"))</f>
        <v>3</v>
      </c>
      <c r="L14" s="14">
        <f>IF(ISBLANK(F14),"",(IF(LEFT(F14,1)="-",1,0)+IF(LEFT(G14,1)="-",1,0)+IF(LEFT(H14,1)="-",1,0)+IF(LEFT(I14,1)="-",1,0)+IF(LEFT(J14,1)="-",1,0)))</f>
        <v>0</v>
      </c>
      <c r="M14" s="16">
        <f t="shared" si="0"/>
        <v>1</v>
      </c>
      <c r="N14" s="15">
        <f t="shared" si="0"/>
      </c>
      <c r="O14" s="39"/>
    </row>
    <row r="15" spans="1:15" ht="12.75">
      <c r="A15" s="39"/>
      <c r="B15" s="53" t="s">
        <v>9</v>
      </c>
      <c r="C15" s="22" t="str">
        <f>IF(C5&gt;"",C5,"")</f>
        <v>KUMARESAN Shamini</v>
      </c>
      <c r="D15" s="22" t="str">
        <f>IF(G6&gt;"",G6,"")</f>
        <v>DIEKER Suzanne</v>
      </c>
      <c r="E15" s="24"/>
      <c r="F15" s="5"/>
      <c r="G15" s="6"/>
      <c r="H15" s="7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AGGARWAL Neha</v>
      </c>
      <c r="D16" s="22" t="str">
        <f>IF(G5&gt;"",G5,"")</f>
        <v>VAN DUIN Rianne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9</v>
      </c>
      <c r="L17" s="26">
        <f>IF(ISBLANK(G5),"",SUM(L12:L16))</f>
        <v>0</v>
      </c>
      <c r="M17" s="56">
        <f>IF(ISBLANK(F12),"",SUM(M12:M16))</f>
        <v>3</v>
      </c>
      <c r="N17" s="57">
        <f>IF(ISBLANK(F12),"",SUM(N12:N16))</f>
        <v>0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IND</v>
      </c>
      <c r="D20" s="27" t="str">
        <f>G4</f>
        <v>NED</v>
      </c>
      <c r="E20" s="27"/>
      <c r="F20" s="27"/>
      <c r="G20" s="27"/>
      <c r="H20" s="27"/>
      <c r="I20" s="27"/>
      <c r="J20" s="73" t="str">
        <f>IF(M17=3,C4,IF(N17=3,G4,IF(M17=5,IF(N17=5,"tasan",""),"")))</f>
        <v>IND</v>
      </c>
      <c r="K20" s="74"/>
      <c r="L20" s="74"/>
      <c r="M20" s="74"/>
      <c r="N20" s="75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G6:N6"/>
    <mergeCell ref="J1:N1"/>
    <mergeCell ref="J2:N2"/>
    <mergeCell ref="C4:D4"/>
    <mergeCell ref="C5:D5"/>
    <mergeCell ref="G5:N5"/>
    <mergeCell ref="C6:D6"/>
    <mergeCell ref="K11:L11"/>
    <mergeCell ref="J20:N20"/>
    <mergeCell ref="C8:D8"/>
    <mergeCell ref="G8:N8"/>
    <mergeCell ref="C9:D9"/>
    <mergeCell ref="G9:N9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8">
    <pageSetUpPr fitToPage="1"/>
  </sheetPr>
  <dimension ref="A1:Q30"/>
  <sheetViews>
    <sheetView zoomScalePageLayoutView="0" workbookViewId="0" topLeftCell="A1">
      <selection activeCell="J16" sqref="J16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83">
        <v>41613</v>
      </c>
      <c r="K1" s="84"/>
      <c r="L1" s="84"/>
      <c r="M1" s="84"/>
      <c r="N1" s="8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86" t="s">
        <v>31</v>
      </c>
      <c r="K2" s="84"/>
      <c r="L2" s="84"/>
      <c r="M2" s="84"/>
      <c r="N2" s="8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87" t="s">
        <v>70</v>
      </c>
      <c r="D4" s="88"/>
      <c r="E4" s="42"/>
      <c r="F4" s="41" t="s">
        <v>19</v>
      </c>
      <c r="G4" s="66" t="s">
        <v>51</v>
      </c>
      <c r="H4" s="67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6" t="s">
        <v>66</v>
      </c>
      <c r="D5" s="77"/>
      <c r="E5" s="11"/>
      <c r="F5" s="44" t="s">
        <v>1</v>
      </c>
      <c r="G5" s="89" t="s">
        <v>53</v>
      </c>
      <c r="H5" s="90"/>
      <c r="I5" s="90"/>
      <c r="J5" s="90"/>
      <c r="K5" s="90"/>
      <c r="L5" s="90"/>
      <c r="M5" s="90"/>
      <c r="N5" s="91"/>
      <c r="O5" s="39"/>
    </row>
    <row r="6" spans="1:15" ht="12.75">
      <c r="A6" s="39"/>
      <c r="B6" s="45" t="s">
        <v>2</v>
      </c>
      <c r="C6" s="76" t="s">
        <v>65</v>
      </c>
      <c r="D6" s="77"/>
      <c r="E6" s="11"/>
      <c r="F6" s="46" t="s">
        <v>3</v>
      </c>
      <c r="G6" s="76" t="s">
        <v>52</v>
      </c>
      <c r="H6" s="81"/>
      <c r="I6" s="81"/>
      <c r="J6" s="81"/>
      <c r="K6" s="81"/>
      <c r="L6" s="81"/>
      <c r="M6" s="81"/>
      <c r="N6" s="8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6"/>
      <c r="D8" s="77"/>
      <c r="E8" s="11"/>
      <c r="F8" s="20"/>
      <c r="G8" s="78"/>
      <c r="H8" s="79"/>
      <c r="I8" s="79"/>
      <c r="J8" s="79"/>
      <c r="K8" s="79"/>
      <c r="L8" s="79"/>
      <c r="M8" s="79"/>
      <c r="N8" s="80"/>
      <c r="O8" s="39"/>
    </row>
    <row r="9" spans="1:15" ht="12.75">
      <c r="A9" s="39"/>
      <c r="B9" s="17"/>
      <c r="C9" s="76"/>
      <c r="D9" s="77"/>
      <c r="E9" s="11"/>
      <c r="F9" s="18"/>
      <c r="G9" s="78"/>
      <c r="H9" s="79"/>
      <c r="I9" s="79"/>
      <c r="J9" s="79"/>
      <c r="K9" s="79"/>
      <c r="L9" s="79"/>
      <c r="M9" s="79"/>
      <c r="N9" s="8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71" t="s">
        <v>21</v>
      </c>
      <c r="L11" s="72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HO Tin-Tin</v>
      </c>
      <c r="D12" s="22" t="str">
        <f>IF(G5&gt;"",G5,"")</f>
        <v>BARENDREGT Alice</v>
      </c>
      <c r="E12" s="22">
        <f>IF(E5&gt;"",E5&amp;" - "&amp;I5,"")</f>
      </c>
      <c r="F12" s="4">
        <v>9</v>
      </c>
      <c r="G12" s="4">
        <v>7</v>
      </c>
      <c r="H12" s="10">
        <v>10</v>
      </c>
      <c r="I12" s="4"/>
      <c r="J12" s="4"/>
      <c r="K12" s="13">
        <f>IF(ISBLANK(F12),"",COUNTIF(F12:J12,"&gt;=0"))</f>
        <v>3</v>
      </c>
      <c r="L12" s="14">
        <f>IF(ISBLANK(F12),"",(IF(LEFT(F12,1)="-",1,0)+IF(LEFT(G12,1)="-",1,0)+IF(LEFT(H12,1)="-",1,0)+IF(LEFT(I12,1)="-",1,0)+IF(LEFT(J12,1)="-",1,0)))</f>
        <v>0</v>
      </c>
      <c r="M12" s="16">
        <f aca="true" t="shared" si="0" ref="M12:N16">IF(K12=3,1,"")</f>
        <v>1</v>
      </c>
      <c r="N12" s="15">
        <f t="shared" si="0"/>
      </c>
      <c r="O12" s="39"/>
    </row>
    <row r="13" spans="1:15" ht="12.75">
      <c r="A13" s="39"/>
      <c r="B13" s="53" t="s">
        <v>8</v>
      </c>
      <c r="C13" s="22" t="str">
        <f>IF(C6&gt;"",C6,"")</f>
        <v>HICKS Hannah</v>
      </c>
      <c r="D13" s="22" t="str">
        <f>IF(G6&gt;"",G6,"")</f>
        <v>DE NUTTE Sarah</v>
      </c>
      <c r="E13" s="22">
        <f>IF(E6&gt;"",E6&amp;" - "&amp;I6,"")</f>
      </c>
      <c r="F13" s="4">
        <v>8</v>
      </c>
      <c r="G13" s="4">
        <v>-4</v>
      </c>
      <c r="H13" s="4">
        <v>10</v>
      </c>
      <c r="I13" s="4">
        <v>-4</v>
      </c>
      <c r="J13" s="4">
        <v>-8</v>
      </c>
      <c r="K13" s="13">
        <f>IF(ISBLANK(F13),"",COUNTIF(F13:J13,"&gt;=0"))</f>
        <v>2</v>
      </c>
      <c r="L13" s="14">
        <f>IF(ISBLANK(F13),"",(IF(LEFT(F13,1)="-",1,0)+IF(LEFT(G13,1)="-",1,0)+IF(LEFT(H13,1)="-",1,0)+IF(LEFT(I13,1)="-",1,0)+IF(LEFT(J13,1)="-",1,0)))</f>
        <v>3</v>
      </c>
      <c r="M13" s="16">
        <f t="shared" si="0"/>
      </c>
      <c r="N13" s="15">
        <f t="shared" si="0"/>
        <v>1</v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-11</v>
      </c>
      <c r="G14" s="4">
        <v>7</v>
      </c>
      <c r="H14" s="4">
        <v>-7</v>
      </c>
      <c r="I14" s="7">
        <v>-9</v>
      </c>
      <c r="J14" s="7"/>
      <c r="K14" s="13">
        <f>IF(ISBLANK(F14),"",COUNTIF(F14:J14,"&gt;=0"))</f>
        <v>1</v>
      </c>
      <c r="L14" s="14">
        <f>IF(ISBLANK(F14),"",(IF(LEFT(F14,1)="-",1,0)+IF(LEFT(G14,1)="-",1,0)+IF(LEFT(H14,1)="-",1,0)+IF(LEFT(I14,1)="-",1,0)+IF(LEFT(J14,1)="-",1,0)))</f>
        <v>3</v>
      </c>
      <c r="M14" s="16">
        <f t="shared" si="0"/>
      </c>
      <c r="N14" s="15">
        <f t="shared" si="0"/>
        <v>1</v>
      </c>
      <c r="O14" s="39"/>
    </row>
    <row r="15" spans="1:15" ht="12.75">
      <c r="A15" s="39"/>
      <c r="B15" s="53" t="s">
        <v>9</v>
      </c>
      <c r="C15" s="22" t="str">
        <f>IF(C5&gt;"",C5,"")</f>
        <v>HO Tin-Tin</v>
      </c>
      <c r="D15" s="22" t="str">
        <f>IF(G6&gt;"",G6,"")</f>
        <v>DE NUTTE Sarah</v>
      </c>
      <c r="E15" s="24"/>
      <c r="F15" s="5">
        <v>-9</v>
      </c>
      <c r="G15" s="6">
        <v>7</v>
      </c>
      <c r="H15" s="7">
        <v>-6</v>
      </c>
      <c r="I15" s="4">
        <v>10</v>
      </c>
      <c r="J15" s="4">
        <v>-6</v>
      </c>
      <c r="K15" s="13">
        <f>IF(ISBLANK(F15),"",COUNTIF(F15:J15,"&gt;=0"))</f>
        <v>2</v>
      </c>
      <c r="L15" s="14">
        <f>IF(ISBLANK(F15),"",(IF(LEFT(F15,1)="-",1,0)+IF(LEFT(G15,1)="-",1,0)+IF(LEFT(H15,1)="-",1,0)+IF(LEFT(I15,1)="-",1,0)+IF(LEFT(J15,1)="-",1,0)))</f>
        <v>3</v>
      </c>
      <c r="M15" s="16">
        <f t="shared" si="0"/>
      </c>
      <c r="N15" s="15">
        <f t="shared" si="0"/>
        <v>1</v>
      </c>
      <c r="O15" s="39"/>
    </row>
    <row r="16" spans="1:15" ht="13.5" thickBot="1">
      <c r="A16" s="39"/>
      <c r="B16" s="53" t="s">
        <v>10</v>
      </c>
      <c r="C16" s="22" t="str">
        <f>IF(C6&gt;"",C6,"")</f>
        <v>HICKS Hannah</v>
      </c>
      <c r="D16" s="22" t="str">
        <f>IF(G5&gt;"",G5,"")</f>
        <v>BARENDREGT Alice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8</v>
      </c>
      <c r="L17" s="26">
        <f>IF(ISBLANK(G5),"",SUM(L12:L16))</f>
        <v>9</v>
      </c>
      <c r="M17" s="56">
        <f>IF(ISBLANK(F12),"",SUM(M12:M16))</f>
        <v>1</v>
      </c>
      <c r="N17" s="57">
        <f>IF(ISBLANK(F12),"",SUM(N12:N16))</f>
        <v>3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ENG 1</v>
      </c>
      <c r="D20" s="27" t="str">
        <f>G4</f>
        <v>LUX/NED</v>
      </c>
      <c r="E20" s="27"/>
      <c r="F20" s="27"/>
      <c r="G20" s="27"/>
      <c r="H20" s="27"/>
      <c r="I20" s="27"/>
      <c r="J20" s="73" t="str">
        <f>IF(M17=3,C4,IF(N17=3,G4,IF(M17=5,IF(N17=5,"tasan",""),"")))</f>
        <v>LUX/NED</v>
      </c>
      <c r="K20" s="74"/>
      <c r="L20" s="74"/>
      <c r="M20" s="74"/>
      <c r="N20" s="75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C8:D8"/>
    <mergeCell ref="G8:N8"/>
    <mergeCell ref="C9:D9"/>
    <mergeCell ref="G9:N9"/>
    <mergeCell ref="K11:L11"/>
    <mergeCell ref="J20:N20"/>
    <mergeCell ref="J1:N1"/>
    <mergeCell ref="J2:N2"/>
    <mergeCell ref="C4:D4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9">
    <pageSetUpPr fitToPage="1"/>
  </sheetPr>
  <dimension ref="A1:Q30"/>
  <sheetViews>
    <sheetView zoomScalePageLayoutView="0" workbookViewId="0" topLeftCell="A2">
      <selection activeCell="I15" sqref="I15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83">
        <v>41613</v>
      </c>
      <c r="K1" s="84"/>
      <c r="L1" s="84"/>
      <c r="M1" s="84"/>
      <c r="N1" s="8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86" t="s">
        <v>31</v>
      </c>
      <c r="K2" s="84"/>
      <c r="L2" s="84"/>
      <c r="M2" s="84"/>
      <c r="N2" s="8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87" t="s">
        <v>71</v>
      </c>
      <c r="D4" s="88"/>
      <c r="E4" s="42"/>
      <c r="F4" s="41" t="s">
        <v>19</v>
      </c>
      <c r="G4" s="87" t="s">
        <v>40</v>
      </c>
      <c r="H4" s="88"/>
      <c r="I4" s="70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6" t="s">
        <v>49</v>
      </c>
      <c r="D5" s="77"/>
      <c r="E5" s="11"/>
      <c r="F5" s="44" t="s">
        <v>1</v>
      </c>
      <c r="G5" s="89" t="s">
        <v>42</v>
      </c>
      <c r="H5" s="90"/>
      <c r="I5" s="90"/>
      <c r="J5" s="90"/>
      <c r="K5" s="90"/>
      <c r="L5" s="90"/>
      <c r="M5" s="90"/>
      <c r="N5" s="91"/>
      <c r="O5" s="39"/>
    </row>
    <row r="6" spans="1:15" ht="12.75">
      <c r="A6" s="39"/>
      <c r="B6" s="45" t="s">
        <v>2</v>
      </c>
      <c r="C6" s="92" t="s">
        <v>50</v>
      </c>
      <c r="D6" s="93"/>
      <c r="E6" s="11"/>
      <c r="F6" s="46" t="s">
        <v>3</v>
      </c>
      <c r="G6" s="76" t="s">
        <v>41</v>
      </c>
      <c r="H6" s="81"/>
      <c r="I6" s="81"/>
      <c r="J6" s="81"/>
      <c r="K6" s="81"/>
      <c r="L6" s="81"/>
      <c r="M6" s="81"/>
      <c r="N6" s="8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6"/>
      <c r="D8" s="77"/>
      <c r="E8" s="11"/>
      <c r="F8" s="20"/>
      <c r="G8" s="78"/>
      <c r="H8" s="79"/>
      <c r="I8" s="79"/>
      <c r="J8" s="79"/>
      <c r="K8" s="79"/>
      <c r="L8" s="79"/>
      <c r="M8" s="79"/>
      <c r="N8" s="80"/>
      <c r="O8" s="39"/>
    </row>
    <row r="9" spans="1:15" ht="12.75">
      <c r="A9" s="39"/>
      <c r="B9" s="17"/>
      <c r="C9" s="76"/>
      <c r="D9" s="77"/>
      <c r="E9" s="11"/>
      <c r="F9" s="18"/>
      <c r="G9" s="78"/>
      <c r="H9" s="79"/>
      <c r="I9" s="79"/>
      <c r="J9" s="79"/>
      <c r="K9" s="79"/>
      <c r="L9" s="79"/>
      <c r="M9" s="79"/>
      <c r="N9" s="8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71" t="s">
        <v>21</v>
      </c>
      <c r="L11" s="72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ANGELOVA Ivanka</v>
      </c>
      <c r="D12" s="22" t="str">
        <f>IF(G5&gt;"",G5,"")</f>
        <v>PREIDZIUTE Ingrida</v>
      </c>
      <c r="E12" s="22">
        <f>IF(E5&gt;"",E5&amp;" - "&amp;I5,"")</f>
      </c>
      <c r="F12" s="4">
        <v>-8</v>
      </c>
      <c r="G12" s="4">
        <v>-4</v>
      </c>
      <c r="H12" s="10">
        <v>1</v>
      </c>
      <c r="I12" s="4">
        <v>-7</v>
      </c>
      <c r="J12" s="4"/>
      <c r="K12" s="13">
        <f>IF(ISBLANK(F12),"",COUNTIF(F12:J12,"&gt;=0"))</f>
        <v>1</v>
      </c>
      <c r="L12" s="14">
        <f>IF(ISBLANK(F12),"",(IF(LEFT(F12,1)="-",1,0)+IF(LEFT(G12,1)="-",1,0)+IF(LEFT(H12,1)="-",1,0)+IF(LEFT(I12,1)="-",1,0)+IF(LEFT(J12,1)="-",1,0)))</f>
        <v>3</v>
      </c>
      <c r="M12" s="16">
        <f aca="true" t="shared" si="0" ref="M12:N16">IF(K12=3,1,"")</f>
      </c>
      <c r="N12" s="15">
        <f t="shared" si="0"/>
        <v>1</v>
      </c>
      <c r="O12" s="39"/>
    </row>
    <row r="13" spans="1:15" ht="12.75">
      <c r="A13" s="39"/>
      <c r="B13" s="53" t="s">
        <v>8</v>
      </c>
      <c r="C13" s="22" t="str">
        <f>IF(C6&gt;"",C6,"")</f>
        <v>REMZI Sibel</v>
      </c>
      <c r="D13" s="22" t="str">
        <f>IF(G6&gt;"",G6,"")</f>
        <v>STUCKYTE Egle</v>
      </c>
      <c r="E13" s="22">
        <f>IF(E6&gt;"",E6&amp;" - "&amp;I6,"")</f>
      </c>
      <c r="F13" s="4">
        <v>-9</v>
      </c>
      <c r="G13" s="4">
        <v>-6</v>
      </c>
      <c r="H13" s="4">
        <v>-7</v>
      </c>
      <c r="I13" s="4"/>
      <c r="J13" s="4"/>
      <c r="K13" s="13">
        <f>IF(ISBLANK(F13),"",COUNTIF(F13:J13,"&gt;=0"))</f>
        <v>0</v>
      </c>
      <c r="L13" s="14">
        <f>IF(ISBLANK(F13),"",(IF(LEFT(F13,1)="-",1,0)+IF(LEFT(G13,1)="-",1,0)+IF(LEFT(H13,1)="-",1,0)+IF(LEFT(I13,1)="-",1,0)+IF(LEFT(J13,1)="-",1,0)))</f>
        <v>3</v>
      </c>
      <c r="M13" s="16">
        <f t="shared" si="0"/>
      </c>
      <c r="N13" s="15">
        <f t="shared" si="0"/>
        <v>1</v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-6</v>
      </c>
      <c r="G14" s="4">
        <v>10</v>
      </c>
      <c r="H14" s="4">
        <v>-11</v>
      </c>
      <c r="I14" s="7">
        <v>-9</v>
      </c>
      <c r="J14" s="7"/>
      <c r="K14" s="13">
        <f>IF(ISBLANK(F14),"",COUNTIF(F14:J14,"&gt;=0"))</f>
        <v>1</v>
      </c>
      <c r="L14" s="14">
        <f>IF(ISBLANK(F14),"",(IF(LEFT(F14,1)="-",1,0)+IF(LEFT(G14,1)="-",1,0)+IF(LEFT(H14,1)="-",1,0)+IF(LEFT(I14,1)="-",1,0)+IF(LEFT(J14,1)="-",1,0)))</f>
        <v>3</v>
      </c>
      <c r="M14" s="16">
        <f t="shared" si="0"/>
      </c>
      <c r="N14" s="15">
        <f t="shared" si="0"/>
        <v>1</v>
      </c>
      <c r="O14" s="39"/>
    </row>
    <row r="15" spans="1:15" ht="12.75">
      <c r="A15" s="39"/>
      <c r="B15" s="53" t="s">
        <v>9</v>
      </c>
      <c r="C15" s="22" t="str">
        <f>IF(C5&gt;"",C5,"")</f>
        <v>ANGELOVA Ivanka</v>
      </c>
      <c r="D15" s="22" t="str">
        <f>IF(G6&gt;"",G6,"")</f>
        <v>STUCKYTE Egle</v>
      </c>
      <c r="E15" s="24"/>
      <c r="F15" s="5"/>
      <c r="G15" s="6"/>
      <c r="H15" s="7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REMZI Sibel</v>
      </c>
      <c r="D16" s="22" t="str">
        <f>IF(G5&gt;"",G5,"")</f>
        <v>PREIDZIUTE Ingrida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2</v>
      </c>
      <c r="L17" s="26">
        <f>IF(ISBLANK(G5),"",SUM(L12:L16))</f>
        <v>9</v>
      </c>
      <c r="M17" s="56">
        <f>IF(ISBLANK(F12),"",SUM(M12:M16))</f>
        <v>0</v>
      </c>
      <c r="N17" s="57">
        <f>IF(ISBLANK(F12),"",SUM(N12:N16))</f>
        <v>3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BUL</v>
      </c>
      <c r="D20" s="27" t="str">
        <f>G4</f>
        <v>LTU</v>
      </c>
      <c r="E20" s="27"/>
      <c r="F20" s="27"/>
      <c r="G20" s="27"/>
      <c r="H20" s="27"/>
      <c r="I20" s="27"/>
      <c r="J20" s="73" t="str">
        <f>IF(M17=3,C4,IF(N17=3,G4,IF(M17=5,IF(N17=5,"tasan",""),"")))</f>
        <v>LTU</v>
      </c>
      <c r="K20" s="74"/>
      <c r="L20" s="74"/>
      <c r="M20" s="74"/>
      <c r="N20" s="75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4">
    <mergeCell ref="C8:D8"/>
    <mergeCell ref="G8:N8"/>
    <mergeCell ref="C9:D9"/>
    <mergeCell ref="G9:N9"/>
    <mergeCell ref="K11:L11"/>
    <mergeCell ref="J20:N20"/>
    <mergeCell ref="J1:N1"/>
    <mergeCell ref="J2:N2"/>
    <mergeCell ref="C4:D4"/>
    <mergeCell ref="C5:D5"/>
    <mergeCell ref="G5:N5"/>
    <mergeCell ref="C6:D6"/>
    <mergeCell ref="G6:N6"/>
    <mergeCell ref="G4:H4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1">
    <pageSetUpPr fitToPage="1"/>
  </sheetPr>
  <dimension ref="A1:Q30"/>
  <sheetViews>
    <sheetView zoomScalePageLayoutView="0" workbookViewId="0" topLeftCell="A1">
      <selection activeCell="H15" sqref="H15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83">
        <v>41613</v>
      </c>
      <c r="K1" s="84"/>
      <c r="L1" s="84"/>
      <c r="M1" s="84"/>
      <c r="N1" s="8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86" t="s">
        <v>31</v>
      </c>
      <c r="K2" s="84"/>
      <c r="L2" s="84"/>
      <c r="M2" s="84"/>
      <c r="N2" s="8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87" t="s">
        <v>72</v>
      </c>
      <c r="D4" s="88"/>
      <c r="E4" s="42"/>
      <c r="F4" s="41" t="s">
        <v>19</v>
      </c>
      <c r="G4" s="87" t="s">
        <v>54</v>
      </c>
      <c r="H4" s="88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6" t="s">
        <v>73</v>
      </c>
      <c r="D5" s="77"/>
      <c r="E5" s="11"/>
      <c r="F5" s="44" t="s">
        <v>1</v>
      </c>
      <c r="G5" s="89" t="s">
        <v>56</v>
      </c>
      <c r="H5" s="90"/>
      <c r="I5" s="90"/>
      <c r="J5" s="90"/>
      <c r="K5" s="90"/>
      <c r="L5" s="90"/>
      <c r="M5" s="90"/>
      <c r="N5" s="91"/>
      <c r="O5" s="39"/>
    </row>
    <row r="6" spans="1:15" ht="12.75">
      <c r="A6" s="39"/>
      <c r="B6" s="45" t="s">
        <v>2</v>
      </c>
      <c r="C6" s="76" t="s">
        <v>74</v>
      </c>
      <c r="D6" s="77"/>
      <c r="E6" s="11"/>
      <c r="F6" s="46" t="s">
        <v>3</v>
      </c>
      <c r="G6" s="76" t="s">
        <v>55</v>
      </c>
      <c r="H6" s="81"/>
      <c r="I6" s="81"/>
      <c r="J6" s="81"/>
      <c r="K6" s="81"/>
      <c r="L6" s="81"/>
      <c r="M6" s="81"/>
      <c r="N6" s="8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6"/>
      <c r="D8" s="77"/>
      <c r="E8" s="11"/>
      <c r="F8" s="20"/>
      <c r="G8" s="78"/>
      <c r="H8" s="79"/>
      <c r="I8" s="79"/>
      <c r="J8" s="79"/>
      <c r="K8" s="79"/>
      <c r="L8" s="79"/>
      <c r="M8" s="79"/>
      <c r="N8" s="80"/>
      <c r="O8" s="39"/>
    </row>
    <row r="9" spans="1:15" ht="12.75">
      <c r="A9" s="39"/>
      <c r="B9" s="17"/>
      <c r="C9" s="76"/>
      <c r="D9" s="77"/>
      <c r="E9" s="11"/>
      <c r="F9" s="18"/>
      <c r="G9" s="78"/>
      <c r="H9" s="79"/>
      <c r="I9" s="79"/>
      <c r="J9" s="79"/>
      <c r="K9" s="79"/>
      <c r="L9" s="79"/>
      <c r="M9" s="79"/>
      <c r="N9" s="8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71" t="s">
        <v>21</v>
      </c>
      <c r="L11" s="72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SAVELYEVA Antonina</v>
      </c>
      <c r="D12" s="22" t="str">
        <f>IF(G5&gt;"",G5,"")</f>
        <v>SCHEMPP Liza</v>
      </c>
      <c r="E12" s="22">
        <f>IF(E5&gt;"",E5&amp;" - "&amp;I5,"")</f>
      </c>
      <c r="F12" s="4">
        <v>8</v>
      </c>
      <c r="G12" s="4">
        <v>5</v>
      </c>
      <c r="H12" s="10">
        <v>6</v>
      </c>
      <c r="I12" s="4"/>
      <c r="J12" s="4"/>
      <c r="K12" s="13">
        <f>IF(ISBLANK(F12),"",COUNTIF(F12:J12,"&gt;=0"))</f>
        <v>3</v>
      </c>
      <c r="L12" s="14">
        <f>IF(ISBLANK(F12),"",(IF(LEFT(F12,1)="-",1,0)+IF(LEFT(G12,1)="-",1,0)+IF(LEFT(H12,1)="-",1,0)+IF(LEFT(I12,1)="-",1,0)+IF(LEFT(J12,1)="-",1,0)))</f>
        <v>0</v>
      </c>
      <c r="M12" s="16">
        <f aca="true" t="shared" si="0" ref="M12:N16">IF(K12=3,1,"")</f>
        <v>1</v>
      </c>
      <c r="N12" s="15">
        <f t="shared" si="0"/>
      </c>
      <c r="O12" s="39"/>
    </row>
    <row r="13" spans="1:15" ht="12.75">
      <c r="A13" s="39"/>
      <c r="B13" s="53" t="s">
        <v>8</v>
      </c>
      <c r="C13" s="22" t="str">
        <f>IF(C6&gt;"",C6,"")</f>
        <v>SHARIPOVA Elza</v>
      </c>
      <c r="D13" s="22" t="str">
        <f>IF(G6&gt;"",G6,"")</f>
        <v>REUST Celine</v>
      </c>
      <c r="E13" s="22">
        <f>IF(E6&gt;"",E6&amp;" - "&amp;I6,"")</f>
      </c>
      <c r="F13" s="4">
        <v>-8</v>
      </c>
      <c r="G13" s="4">
        <v>4</v>
      </c>
      <c r="H13" s="4">
        <v>5</v>
      </c>
      <c r="I13" s="4">
        <v>6</v>
      </c>
      <c r="J13" s="4"/>
      <c r="K13" s="13">
        <f>IF(ISBLANK(F13),"",COUNTIF(F13:J13,"&gt;=0"))</f>
        <v>3</v>
      </c>
      <c r="L13" s="14">
        <f>IF(ISBLANK(F13),"",(IF(LEFT(F13,1)="-",1,0)+IF(LEFT(G13,1)="-",1,0)+IF(LEFT(H13,1)="-",1,0)+IF(LEFT(I13,1)="-",1,0)+IF(LEFT(J13,1)="-",1,0)))</f>
        <v>1</v>
      </c>
      <c r="M13" s="16">
        <f t="shared" si="0"/>
        <v>1</v>
      </c>
      <c r="N13" s="15">
        <f t="shared" si="0"/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7</v>
      </c>
      <c r="G14" s="4">
        <v>6</v>
      </c>
      <c r="H14" s="4">
        <v>4</v>
      </c>
      <c r="I14" s="7"/>
      <c r="J14" s="7"/>
      <c r="K14" s="13">
        <f>IF(ISBLANK(F14),"",COUNTIF(F14:J14,"&gt;=0"))</f>
        <v>3</v>
      </c>
      <c r="L14" s="14">
        <f>IF(ISBLANK(F14),"",(IF(LEFT(F14,1)="-",1,0)+IF(LEFT(G14,1)="-",1,0)+IF(LEFT(H14,1)="-",1,0)+IF(LEFT(I14,1)="-",1,0)+IF(LEFT(J14,1)="-",1,0)))</f>
        <v>0</v>
      </c>
      <c r="M14" s="16">
        <f t="shared" si="0"/>
        <v>1</v>
      </c>
      <c r="N14" s="15">
        <f t="shared" si="0"/>
      </c>
      <c r="O14" s="39"/>
    </row>
    <row r="15" spans="1:15" ht="12.75">
      <c r="A15" s="39"/>
      <c r="B15" s="53" t="s">
        <v>9</v>
      </c>
      <c r="C15" s="22" t="str">
        <f>IF(C5&gt;"",C5,"")</f>
        <v>SAVELYEVA Antonina</v>
      </c>
      <c r="D15" s="22" t="str">
        <f>IF(G6&gt;"",G6,"")</f>
        <v>REUST Celine</v>
      </c>
      <c r="E15" s="24"/>
      <c r="F15" s="5"/>
      <c r="G15" s="6"/>
      <c r="H15" s="7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SHARIPOVA Elza</v>
      </c>
      <c r="D16" s="22" t="str">
        <f>IF(G5&gt;"",G5,"")</f>
        <v>SCHEMPP Liza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9</v>
      </c>
      <c r="L17" s="26">
        <f>IF(ISBLANK(G5),"",SUM(L12:L16))</f>
        <v>1</v>
      </c>
      <c r="M17" s="56">
        <f>IF(ISBLANK(F12),"",SUM(M12:M16))</f>
        <v>3</v>
      </c>
      <c r="N17" s="57">
        <f>IF(ISBLANK(F12),"",SUM(N12:N16))</f>
        <v>0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RUS 1</v>
      </c>
      <c r="D20" s="27" t="str">
        <f>G4</f>
        <v>SUI 2</v>
      </c>
      <c r="E20" s="27"/>
      <c r="F20" s="27"/>
      <c r="G20" s="27"/>
      <c r="H20" s="27"/>
      <c r="I20" s="27"/>
      <c r="J20" s="73" t="str">
        <f>IF(M17=3,C4,IF(N17=3,G4,IF(M17=5,IF(N17=5,"tasan",""),"")))</f>
        <v>RUS 1</v>
      </c>
      <c r="K20" s="74"/>
      <c r="L20" s="74"/>
      <c r="M20" s="74"/>
      <c r="N20" s="75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4">
    <mergeCell ref="C8:D8"/>
    <mergeCell ref="G8:N8"/>
    <mergeCell ref="C9:D9"/>
    <mergeCell ref="G9:N9"/>
    <mergeCell ref="K11:L11"/>
    <mergeCell ref="J20:N20"/>
    <mergeCell ref="J1:N1"/>
    <mergeCell ref="J2:N2"/>
    <mergeCell ref="C4:D4"/>
    <mergeCell ref="C5:D5"/>
    <mergeCell ref="G5:N5"/>
    <mergeCell ref="C6:D6"/>
    <mergeCell ref="G6:N6"/>
    <mergeCell ref="G4:H4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42">
    <pageSetUpPr fitToPage="1"/>
  </sheetPr>
  <dimension ref="A1:Q30"/>
  <sheetViews>
    <sheetView zoomScalePageLayoutView="0" workbookViewId="0" topLeftCell="A1">
      <selection activeCell="G19" sqref="G19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83">
        <v>41613</v>
      </c>
      <c r="K1" s="84"/>
      <c r="L1" s="84"/>
      <c r="M1" s="84"/>
      <c r="N1" s="8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86" t="s">
        <v>31</v>
      </c>
      <c r="K2" s="84"/>
      <c r="L2" s="84"/>
      <c r="M2" s="84"/>
      <c r="N2" s="8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87" t="s">
        <v>75</v>
      </c>
      <c r="D4" s="88"/>
      <c r="E4" s="42"/>
      <c r="F4" s="41" t="s">
        <v>19</v>
      </c>
      <c r="G4" s="87" t="s">
        <v>60</v>
      </c>
      <c r="H4" s="88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6" t="s">
        <v>76</v>
      </c>
      <c r="D5" s="77"/>
      <c r="E5" s="11"/>
      <c r="F5" s="44" t="s">
        <v>1</v>
      </c>
      <c r="G5" s="89" t="s">
        <v>61</v>
      </c>
      <c r="H5" s="90"/>
      <c r="I5" s="90"/>
      <c r="J5" s="90"/>
      <c r="K5" s="90"/>
      <c r="L5" s="90"/>
      <c r="M5" s="90"/>
      <c r="N5" s="91"/>
      <c r="O5" s="39"/>
    </row>
    <row r="6" spans="1:15" ht="12.75">
      <c r="A6" s="39"/>
      <c r="B6" s="45" t="s">
        <v>2</v>
      </c>
      <c r="C6" s="76" t="s">
        <v>77</v>
      </c>
      <c r="D6" s="77"/>
      <c r="E6" s="11"/>
      <c r="F6" s="46" t="s">
        <v>3</v>
      </c>
      <c r="G6" s="76" t="s">
        <v>36</v>
      </c>
      <c r="H6" s="81"/>
      <c r="I6" s="81"/>
      <c r="J6" s="81"/>
      <c r="K6" s="81"/>
      <c r="L6" s="81"/>
      <c r="M6" s="81"/>
      <c r="N6" s="8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6"/>
      <c r="D8" s="77"/>
      <c r="E8" s="11"/>
      <c r="F8" s="20"/>
      <c r="G8" s="78"/>
      <c r="H8" s="79"/>
      <c r="I8" s="79"/>
      <c r="J8" s="79"/>
      <c r="K8" s="79"/>
      <c r="L8" s="79"/>
      <c r="M8" s="79"/>
      <c r="N8" s="80"/>
      <c r="O8" s="39"/>
    </row>
    <row r="9" spans="1:15" ht="12.75">
      <c r="A9" s="39"/>
      <c r="B9" s="17"/>
      <c r="C9" s="76"/>
      <c r="D9" s="77"/>
      <c r="E9" s="11"/>
      <c r="F9" s="18"/>
      <c r="G9" s="78"/>
      <c r="H9" s="79"/>
      <c r="I9" s="79"/>
      <c r="J9" s="79"/>
      <c r="K9" s="79"/>
      <c r="L9" s="79"/>
      <c r="M9" s="79"/>
      <c r="N9" s="8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71" t="s">
        <v>21</v>
      </c>
      <c r="L11" s="72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FAJMUT Manca</v>
      </c>
      <c r="D12" s="22" t="str">
        <f>IF(G5&gt;"",G5,"")</f>
        <v>TITOVA Lubov</v>
      </c>
      <c r="E12" s="22">
        <f>IF(E5&gt;"",E5&amp;" - "&amp;I5,"")</f>
      </c>
      <c r="F12" s="4">
        <v>3</v>
      </c>
      <c r="G12" s="4">
        <v>7</v>
      </c>
      <c r="H12" s="10">
        <v>4</v>
      </c>
      <c r="I12" s="4"/>
      <c r="J12" s="4"/>
      <c r="K12" s="13">
        <f>IF(ISBLANK(F12),"",COUNTIF(F12:J12,"&gt;=0"))</f>
        <v>3</v>
      </c>
      <c r="L12" s="14">
        <f>IF(ISBLANK(F12),"",(IF(LEFT(F12,1)="-",1,0)+IF(LEFT(G12,1)="-",1,0)+IF(LEFT(H12,1)="-",1,0)+IF(LEFT(I12,1)="-",1,0)+IF(LEFT(J12,1)="-",1,0)))</f>
        <v>0</v>
      </c>
      <c r="M12" s="16">
        <f aca="true" t="shared" si="0" ref="M12:N16">IF(K12=3,1,"")</f>
        <v>1</v>
      </c>
      <c r="N12" s="15">
        <f t="shared" si="0"/>
      </c>
      <c r="O12" s="39"/>
    </row>
    <row r="13" spans="1:15" ht="12.75">
      <c r="A13" s="39"/>
      <c r="B13" s="53" t="s">
        <v>8</v>
      </c>
      <c r="C13" s="22" t="str">
        <f>IF(C6&gt;"",C6,"")</f>
        <v>GALIC Alex</v>
      </c>
      <c r="D13" s="22" t="str">
        <f>IF(G6&gt;"",G6,"")</f>
        <v>IVANNIKOVA Anna</v>
      </c>
      <c r="E13" s="22">
        <f>IF(E6&gt;"",E6&amp;" - "&amp;I6,"")</f>
      </c>
      <c r="F13" s="4">
        <v>2</v>
      </c>
      <c r="G13" s="4">
        <v>7</v>
      </c>
      <c r="H13" s="4">
        <v>8</v>
      </c>
      <c r="I13" s="4"/>
      <c r="J13" s="4"/>
      <c r="K13" s="13">
        <f>IF(ISBLANK(F13),"",COUNTIF(F13:J13,"&gt;=0"))</f>
        <v>3</v>
      </c>
      <c r="L13" s="14">
        <f>IF(ISBLANK(F13),"",(IF(LEFT(F13,1)="-",1,0)+IF(LEFT(G13,1)="-",1,0)+IF(LEFT(H13,1)="-",1,0)+IF(LEFT(I13,1)="-",1,0)+IF(LEFT(J13,1)="-",1,0)))</f>
        <v>0</v>
      </c>
      <c r="M13" s="16">
        <f t="shared" si="0"/>
        <v>1</v>
      </c>
      <c r="N13" s="15">
        <f t="shared" si="0"/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4</v>
      </c>
      <c r="G14" s="4">
        <v>4</v>
      </c>
      <c r="H14" s="4">
        <v>8</v>
      </c>
      <c r="I14" s="7"/>
      <c r="J14" s="7"/>
      <c r="K14" s="13">
        <f>IF(ISBLANK(F14),"",COUNTIF(F14:J14,"&gt;=0"))</f>
        <v>3</v>
      </c>
      <c r="L14" s="14">
        <f>IF(ISBLANK(F14),"",(IF(LEFT(F14,1)="-",1,0)+IF(LEFT(G14,1)="-",1,0)+IF(LEFT(H14,1)="-",1,0)+IF(LEFT(I14,1)="-",1,0)+IF(LEFT(J14,1)="-",1,0)))</f>
        <v>0</v>
      </c>
      <c r="M14" s="16">
        <f t="shared" si="0"/>
        <v>1</v>
      </c>
      <c r="N14" s="15">
        <f t="shared" si="0"/>
      </c>
      <c r="O14" s="39"/>
    </row>
    <row r="15" spans="1:15" ht="12.75">
      <c r="A15" s="39"/>
      <c r="B15" s="53" t="s">
        <v>9</v>
      </c>
      <c r="C15" s="22" t="str">
        <f>IF(C5&gt;"",C5,"")</f>
        <v>FAJMUT Manca</v>
      </c>
      <c r="D15" s="22" t="str">
        <f>IF(G6&gt;"",G6,"")</f>
        <v>IVANNIKOVA Anna</v>
      </c>
      <c r="E15" s="24"/>
      <c r="F15" s="5"/>
      <c r="G15" s="6"/>
      <c r="H15" s="7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GALIC Alex</v>
      </c>
      <c r="D16" s="22" t="str">
        <f>IF(G5&gt;"",G5,"")</f>
        <v>TITOVA Lubov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9</v>
      </c>
      <c r="L17" s="26">
        <f>IF(ISBLANK(G5),"",SUM(L12:L16))</f>
        <v>0</v>
      </c>
      <c r="M17" s="56">
        <f>IF(ISBLANK(F12),"",SUM(M12:M16))</f>
        <v>3</v>
      </c>
      <c r="N17" s="57">
        <f>IF(ISBLANK(F12),"",SUM(N12:N16))</f>
        <v>0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SLO</v>
      </c>
      <c r="D20" s="27" t="str">
        <f>G4</f>
        <v>RUS 2</v>
      </c>
      <c r="E20" s="27"/>
      <c r="F20" s="27"/>
      <c r="G20" s="27"/>
      <c r="H20" s="27"/>
      <c r="I20" s="27"/>
      <c r="J20" s="73" t="str">
        <f>IF(M17=3,C4,IF(N17=3,G4,IF(M17=5,IF(N17=5,"tasan",""),"")))</f>
        <v>SLO</v>
      </c>
      <c r="K20" s="74"/>
      <c r="L20" s="74"/>
      <c r="M20" s="74"/>
      <c r="N20" s="75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4">
    <mergeCell ref="C8:D8"/>
    <mergeCell ref="G8:N8"/>
    <mergeCell ref="C9:D9"/>
    <mergeCell ref="G9:N9"/>
    <mergeCell ref="K11:L11"/>
    <mergeCell ref="J20:N20"/>
    <mergeCell ref="J1:N1"/>
    <mergeCell ref="J2:N2"/>
    <mergeCell ref="C4:D4"/>
    <mergeCell ref="C5:D5"/>
    <mergeCell ref="G5:N5"/>
    <mergeCell ref="C6:D6"/>
    <mergeCell ref="G6:N6"/>
    <mergeCell ref="G4:H4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43">
    <pageSetUpPr fitToPage="1"/>
  </sheetPr>
  <dimension ref="A1:Q30"/>
  <sheetViews>
    <sheetView zoomScalePageLayoutView="0" workbookViewId="0" topLeftCell="A1">
      <selection activeCell="H17" sqref="H17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83">
        <v>41613</v>
      </c>
      <c r="K1" s="84"/>
      <c r="L1" s="84"/>
      <c r="M1" s="84"/>
      <c r="N1" s="8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86" t="s">
        <v>31</v>
      </c>
      <c r="K2" s="84"/>
      <c r="L2" s="84"/>
      <c r="M2" s="84"/>
      <c r="N2" s="8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87" t="s">
        <v>57</v>
      </c>
      <c r="D4" s="88"/>
      <c r="E4" s="42"/>
      <c r="F4" s="41" t="s">
        <v>19</v>
      </c>
      <c r="G4" s="66" t="s">
        <v>39</v>
      </c>
      <c r="H4" s="67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6" t="s">
        <v>58</v>
      </c>
      <c r="D5" s="77"/>
      <c r="E5" s="11"/>
      <c r="F5" s="44" t="s">
        <v>1</v>
      </c>
      <c r="G5" s="89" t="s">
        <v>37</v>
      </c>
      <c r="H5" s="90"/>
      <c r="I5" s="90"/>
      <c r="J5" s="90"/>
      <c r="K5" s="90"/>
      <c r="L5" s="90"/>
      <c r="M5" s="90"/>
      <c r="N5" s="91"/>
      <c r="O5" s="39"/>
    </row>
    <row r="6" spans="1:15" ht="12.75">
      <c r="A6" s="39"/>
      <c r="B6" s="45" t="s">
        <v>2</v>
      </c>
      <c r="C6" s="76" t="s">
        <v>59</v>
      </c>
      <c r="D6" s="77"/>
      <c r="E6" s="11"/>
      <c r="F6" s="46" t="s">
        <v>3</v>
      </c>
      <c r="G6" s="76" t="s">
        <v>38</v>
      </c>
      <c r="H6" s="81"/>
      <c r="I6" s="81"/>
      <c r="J6" s="81"/>
      <c r="K6" s="81"/>
      <c r="L6" s="81"/>
      <c r="M6" s="81"/>
      <c r="N6" s="8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6"/>
      <c r="D8" s="77"/>
      <c r="E8" s="11"/>
      <c r="F8" s="20"/>
      <c r="G8" s="78"/>
      <c r="H8" s="79"/>
      <c r="I8" s="79"/>
      <c r="J8" s="79"/>
      <c r="K8" s="79"/>
      <c r="L8" s="79"/>
      <c r="M8" s="79"/>
      <c r="N8" s="80"/>
      <c r="O8" s="39"/>
    </row>
    <row r="9" spans="1:15" ht="12.75">
      <c r="A9" s="39"/>
      <c r="B9" s="17"/>
      <c r="C9" s="76"/>
      <c r="D9" s="77"/>
      <c r="E9" s="11"/>
      <c r="F9" s="18"/>
      <c r="G9" s="78"/>
      <c r="H9" s="79"/>
      <c r="I9" s="79"/>
      <c r="J9" s="79"/>
      <c r="K9" s="79"/>
      <c r="L9" s="79"/>
      <c r="M9" s="79"/>
      <c r="N9" s="8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71" t="s">
        <v>21</v>
      </c>
      <c r="L11" s="72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BERGSTRÖM Linda</v>
      </c>
      <c r="D12" s="22" t="str">
        <f>IF(G5&gt;"",G5,"")</f>
        <v>MORET Rachel</v>
      </c>
      <c r="E12" s="22">
        <f>IF(E5&gt;"",E5&amp;" - "&amp;I5,"")</f>
      </c>
      <c r="F12" s="4">
        <v>-10</v>
      </c>
      <c r="G12" s="4">
        <v>-5</v>
      </c>
      <c r="H12" s="10">
        <v>13</v>
      </c>
      <c r="I12" s="4">
        <v>7</v>
      </c>
      <c r="J12" s="4">
        <v>9</v>
      </c>
      <c r="K12" s="13">
        <f>IF(ISBLANK(F12),"",COUNTIF(F12:J12,"&gt;=0"))</f>
        <v>3</v>
      </c>
      <c r="L12" s="14">
        <f>IF(ISBLANK(F12),"",(IF(LEFT(F12,1)="-",1,0)+IF(LEFT(G12,1)="-",1,0)+IF(LEFT(H12,1)="-",1,0)+IF(LEFT(I12,1)="-",1,0)+IF(LEFT(J12,1)="-",1,0)))</f>
        <v>2</v>
      </c>
      <c r="M12" s="16">
        <f aca="true" t="shared" si="0" ref="M12:N16">IF(K12=3,1,"")</f>
        <v>1</v>
      </c>
      <c r="N12" s="15">
        <f t="shared" si="0"/>
      </c>
      <c r="O12" s="39"/>
    </row>
    <row r="13" spans="1:15" ht="12.75">
      <c r="A13" s="39"/>
      <c r="B13" s="53" t="s">
        <v>8</v>
      </c>
      <c r="C13" s="22" t="str">
        <f>IF(C6&gt;"",C6,"")</f>
        <v>MUSTAFA Huda</v>
      </c>
      <c r="D13" s="22" t="str">
        <f>IF(G6&gt;"",G6,"")</f>
        <v>ASCHWANDEN Rahel</v>
      </c>
      <c r="E13" s="22">
        <f>IF(E6&gt;"",E6&amp;" - "&amp;I6,"")</f>
      </c>
      <c r="F13" s="4">
        <v>10</v>
      </c>
      <c r="G13" s="4">
        <v>4</v>
      </c>
      <c r="H13" s="4">
        <v>7</v>
      </c>
      <c r="I13" s="4"/>
      <c r="J13" s="4"/>
      <c r="K13" s="13">
        <f>IF(ISBLANK(F13),"",COUNTIF(F13:J13,"&gt;=0"))</f>
        <v>3</v>
      </c>
      <c r="L13" s="14">
        <f>IF(ISBLANK(F13),"",(IF(LEFT(F13,1)="-",1,0)+IF(LEFT(G13,1)="-",1,0)+IF(LEFT(H13,1)="-",1,0)+IF(LEFT(I13,1)="-",1,0)+IF(LEFT(J13,1)="-",1,0)))</f>
        <v>0</v>
      </c>
      <c r="M13" s="16">
        <f t="shared" si="0"/>
        <v>1</v>
      </c>
      <c r="N13" s="15">
        <f t="shared" si="0"/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-8</v>
      </c>
      <c r="G14" s="4">
        <v>-7</v>
      </c>
      <c r="H14" s="4">
        <v>-3</v>
      </c>
      <c r="I14" s="7"/>
      <c r="J14" s="7"/>
      <c r="K14" s="13">
        <f>IF(ISBLANK(F14),"",COUNTIF(F14:J14,"&gt;=0"))</f>
        <v>0</v>
      </c>
      <c r="L14" s="14">
        <f>IF(ISBLANK(F14),"",(IF(LEFT(F14,1)="-",1,0)+IF(LEFT(G14,1)="-",1,0)+IF(LEFT(H14,1)="-",1,0)+IF(LEFT(I14,1)="-",1,0)+IF(LEFT(J14,1)="-",1,0)))</f>
        <v>3</v>
      </c>
      <c r="M14" s="16">
        <f t="shared" si="0"/>
      </c>
      <c r="N14" s="15">
        <f t="shared" si="0"/>
        <v>1</v>
      </c>
      <c r="O14" s="39"/>
    </row>
    <row r="15" spans="1:15" ht="12.75">
      <c r="A15" s="39"/>
      <c r="B15" s="53" t="s">
        <v>9</v>
      </c>
      <c r="C15" s="22" t="str">
        <f>IF(C5&gt;"",C5,"")</f>
        <v>BERGSTRÖM Linda</v>
      </c>
      <c r="D15" s="22" t="str">
        <f>IF(G6&gt;"",G6,"")</f>
        <v>ASCHWANDEN Rahel</v>
      </c>
      <c r="E15" s="24"/>
      <c r="F15" s="5">
        <v>-5</v>
      </c>
      <c r="G15" s="6">
        <v>-8</v>
      </c>
      <c r="H15" s="7">
        <v>-9</v>
      </c>
      <c r="I15" s="4"/>
      <c r="J15" s="4"/>
      <c r="K15" s="13">
        <f>IF(ISBLANK(F15),"",COUNTIF(F15:J15,"&gt;=0"))</f>
        <v>0</v>
      </c>
      <c r="L15" s="14">
        <f>IF(ISBLANK(F15),"",(IF(LEFT(F15,1)="-",1,0)+IF(LEFT(G15,1)="-",1,0)+IF(LEFT(H15,1)="-",1,0)+IF(LEFT(I15,1)="-",1,0)+IF(LEFT(J15,1)="-",1,0)))</f>
        <v>3</v>
      </c>
      <c r="M15" s="16">
        <f t="shared" si="0"/>
      </c>
      <c r="N15" s="15">
        <f t="shared" si="0"/>
        <v>1</v>
      </c>
      <c r="O15" s="39"/>
    </row>
    <row r="16" spans="1:15" ht="13.5" thickBot="1">
      <c r="A16" s="39"/>
      <c r="B16" s="53" t="s">
        <v>10</v>
      </c>
      <c r="C16" s="22" t="str">
        <f>IF(C6&gt;"",C6,"")</f>
        <v>MUSTAFA Huda</v>
      </c>
      <c r="D16" s="22" t="str">
        <f>IF(G5&gt;"",G5,"")</f>
        <v>MORET Rachel</v>
      </c>
      <c r="E16" s="24"/>
      <c r="F16" s="8">
        <v>-8</v>
      </c>
      <c r="G16" s="4">
        <v>-5</v>
      </c>
      <c r="H16" s="4">
        <v>-8</v>
      </c>
      <c r="I16" s="4"/>
      <c r="J16" s="4"/>
      <c r="K16" s="13">
        <f>IF(ISBLANK(F16),"",COUNTIF(F16:J16,"&gt;=0"))</f>
        <v>0</v>
      </c>
      <c r="L16" s="14">
        <f>IF(ISBLANK(F16),"",(IF(LEFT(F16,1)="-",1,0)+IF(LEFT(G16,1)="-",1,0)+IF(LEFT(H16,1)="-",1,0)+IF(LEFT(I16,1)="-",1,0)+IF(LEFT(J16,1)="-",1,0)))</f>
        <v>3</v>
      </c>
      <c r="M16" s="16">
        <f t="shared" si="0"/>
      </c>
      <c r="N16" s="15">
        <f t="shared" si="0"/>
        <v>1</v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6</v>
      </c>
      <c r="L17" s="26">
        <f>IF(ISBLANK(G5),"",SUM(L12:L16))</f>
        <v>11</v>
      </c>
      <c r="M17" s="56">
        <f>IF(ISBLANK(F12),"",SUM(M12:M16))</f>
        <v>2</v>
      </c>
      <c r="N17" s="57">
        <f>IF(ISBLANK(F12),"",SUM(N12:N16))</f>
        <v>3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SWE 2</v>
      </c>
      <c r="D20" s="27" t="str">
        <f>G4</f>
        <v>SUI 1</v>
      </c>
      <c r="E20" s="27"/>
      <c r="F20" s="27"/>
      <c r="G20" s="27"/>
      <c r="H20" s="27"/>
      <c r="I20" s="27"/>
      <c r="J20" s="73" t="str">
        <f>IF(M17=3,C4,IF(N17=3,G4,IF(M17=5,IF(N17=5,"tasan",""),"")))</f>
        <v>SUI 1</v>
      </c>
      <c r="K20" s="74"/>
      <c r="L20" s="74"/>
      <c r="M20" s="74"/>
      <c r="N20" s="75"/>
      <c r="O20" s="39"/>
    </row>
    <row r="21" spans="1:15" ht="5.25" customHeight="1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2" ht="12.75" hidden="1"/>
    <row r="23" ht="12.75" hidden="1"/>
    <row r="24" ht="12.75" hidden="1"/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C8:D8"/>
    <mergeCell ref="G8:N8"/>
    <mergeCell ref="C9:D9"/>
    <mergeCell ref="G9:N9"/>
    <mergeCell ref="K11:L11"/>
    <mergeCell ref="J20:N20"/>
    <mergeCell ref="J1:N1"/>
    <mergeCell ref="J2:N2"/>
    <mergeCell ref="C4:D4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45">
    <pageSetUpPr fitToPage="1"/>
  </sheetPr>
  <dimension ref="A1:Q30"/>
  <sheetViews>
    <sheetView zoomScalePageLayoutView="0" workbookViewId="0" topLeftCell="A1">
      <selection activeCell="F16" sqref="F16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83">
        <v>41613</v>
      </c>
      <c r="K1" s="84"/>
      <c r="L1" s="84"/>
      <c r="M1" s="84"/>
      <c r="N1" s="8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86" t="s">
        <v>31</v>
      </c>
      <c r="K2" s="84"/>
      <c r="L2" s="84"/>
      <c r="M2" s="84"/>
      <c r="N2" s="8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87" t="s">
        <v>78</v>
      </c>
      <c r="D4" s="88"/>
      <c r="E4" s="42"/>
      <c r="F4" s="41" t="s">
        <v>19</v>
      </c>
      <c r="G4" s="70" t="s">
        <v>45</v>
      </c>
      <c r="H4" s="70"/>
      <c r="I4" s="70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6" t="s">
        <v>34</v>
      </c>
      <c r="D5" s="77"/>
      <c r="E5" s="11"/>
      <c r="F5" s="44" t="s">
        <v>1</v>
      </c>
      <c r="G5" s="89" t="s">
        <v>44</v>
      </c>
      <c r="H5" s="90"/>
      <c r="I5" s="90"/>
      <c r="J5" s="90"/>
      <c r="K5" s="90"/>
      <c r="L5" s="90"/>
      <c r="M5" s="90"/>
      <c r="N5" s="91"/>
      <c r="O5" s="39"/>
    </row>
    <row r="6" spans="1:15" ht="12.75">
      <c r="A6" s="39"/>
      <c r="B6" s="45" t="s">
        <v>2</v>
      </c>
      <c r="C6" s="76" t="s">
        <v>35</v>
      </c>
      <c r="D6" s="77"/>
      <c r="E6" s="11"/>
      <c r="F6" s="46" t="s">
        <v>3</v>
      </c>
      <c r="G6" s="76" t="s">
        <v>43</v>
      </c>
      <c r="H6" s="81"/>
      <c r="I6" s="81"/>
      <c r="J6" s="81"/>
      <c r="K6" s="81"/>
      <c r="L6" s="81"/>
      <c r="M6" s="81"/>
      <c r="N6" s="8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6"/>
      <c r="D8" s="77"/>
      <c r="E8" s="11"/>
      <c r="F8" s="20"/>
      <c r="G8" s="78"/>
      <c r="H8" s="79"/>
      <c r="I8" s="79"/>
      <c r="J8" s="79"/>
      <c r="K8" s="79"/>
      <c r="L8" s="79"/>
      <c r="M8" s="79"/>
      <c r="N8" s="80"/>
      <c r="O8" s="39"/>
    </row>
    <row r="9" spans="1:15" ht="12.75">
      <c r="A9" s="39"/>
      <c r="B9" s="17"/>
      <c r="C9" s="76"/>
      <c r="D9" s="77"/>
      <c r="E9" s="11"/>
      <c r="F9" s="18"/>
      <c r="G9" s="78"/>
      <c r="H9" s="79"/>
      <c r="I9" s="79"/>
      <c r="J9" s="79"/>
      <c r="K9" s="79"/>
      <c r="L9" s="79"/>
      <c r="M9" s="79"/>
      <c r="N9" s="8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71" t="s">
        <v>21</v>
      </c>
      <c r="L11" s="72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CAREY Charlotte</v>
      </c>
      <c r="D12" s="22" t="str">
        <f>IF(G5&gt;"",G5,"")</f>
        <v>LORENZOTTI Maria</v>
      </c>
      <c r="E12" s="22">
        <f>IF(E5&gt;"",E5&amp;" - "&amp;I5,"")</f>
      </c>
      <c r="F12" s="4">
        <v>-8</v>
      </c>
      <c r="G12" s="4">
        <v>-8</v>
      </c>
      <c r="H12" s="10">
        <v>7</v>
      </c>
      <c r="I12" s="4">
        <v>5</v>
      </c>
      <c r="J12" s="4">
        <v>5</v>
      </c>
      <c r="K12" s="13">
        <f>IF(ISBLANK(F12),"",COUNTIF(F12:J12,"&gt;=0"))</f>
        <v>3</v>
      </c>
      <c r="L12" s="14">
        <f>IF(ISBLANK(F12),"",(IF(LEFT(F12,1)="-",1,0)+IF(LEFT(G12,1)="-",1,0)+IF(LEFT(H12,1)="-",1,0)+IF(LEFT(I12,1)="-",1,0)+IF(LEFT(J12,1)="-",1,0)))</f>
        <v>2</v>
      </c>
      <c r="M12" s="16">
        <f aca="true" t="shared" si="0" ref="M12:N16">IF(K12=3,1,"")</f>
        <v>1</v>
      </c>
      <c r="N12" s="15">
        <f t="shared" si="0"/>
      </c>
      <c r="O12" s="39"/>
    </row>
    <row r="13" spans="1:15" ht="12.75">
      <c r="A13" s="39"/>
      <c r="B13" s="53" t="s">
        <v>8</v>
      </c>
      <c r="C13" s="22" t="str">
        <f>IF(C6&gt;"",C6,"")</f>
        <v>PHILLIPS Megan</v>
      </c>
      <c r="D13" s="22" t="str">
        <f>IF(G6&gt;"",G6,"")</f>
        <v>CORDERO Carelyn</v>
      </c>
      <c r="E13" s="22">
        <f>IF(E6&gt;"",E6&amp;" - "&amp;I6,"")</f>
      </c>
      <c r="F13" s="4">
        <v>-9</v>
      </c>
      <c r="G13" s="4">
        <v>8</v>
      </c>
      <c r="H13" s="4">
        <v>-2</v>
      </c>
      <c r="I13" s="4">
        <v>-5</v>
      </c>
      <c r="J13" s="4"/>
      <c r="K13" s="13">
        <f>IF(ISBLANK(F13),"",COUNTIF(F13:J13,"&gt;=0"))</f>
        <v>1</v>
      </c>
      <c r="L13" s="14">
        <f>IF(ISBLANK(F13),"",(IF(LEFT(F13,1)="-",1,0)+IF(LEFT(G13,1)="-",1,0)+IF(LEFT(H13,1)="-",1,0)+IF(LEFT(I13,1)="-",1,0)+IF(LEFT(J13,1)="-",1,0)))</f>
        <v>3</v>
      </c>
      <c r="M13" s="16">
        <f t="shared" si="0"/>
      </c>
      <c r="N13" s="15">
        <f t="shared" si="0"/>
        <v>1</v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-11</v>
      </c>
      <c r="G14" s="4">
        <v>7</v>
      </c>
      <c r="H14" s="4">
        <v>-6</v>
      </c>
      <c r="I14" s="7">
        <v>7</v>
      </c>
      <c r="J14" s="7">
        <v>6</v>
      </c>
      <c r="K14" s="13">
        <f>IF(ISBLANK(F14),"",COUNTIF(F14:J14,"&gt;=0"))</f>
        <v>3</v>
      </c>
      <c r="L14" s="14">
        <f>IF(ISBLANK(F14),"",(IF(LEFT(F14,1)="-",1,0)+IF(LEFT(G14,1)="-",1,0)+IF(LEFT(H14,1)="-",1,0)+IF(LEFT(I14,1)="-",1,0)+IF(LEFT(J14,1)="-",1,0)))</f>
        <v>2</v>
      </c>
      <c r="M14" s="16">
        <f t="shared" si="0"/>
        <v>1</v>
      </c>
      <c r="N14" s="15">
        <f t="shared" si="0"/>
      </c>
      <c r="O14" s="39"/>
    </row>
    <row r="15" spans="1:15" ht="12.75">
      <c r="A15" s="39"/>
      <c r="B15" s="53" t="s">
        <v>9</v>
      </c>
      <c r="C15" s="22" t="str">
        <f>IF(C5&gt;"",C5,"")</f>
        <v>CAREY Charlotte</v>
      </c>
      <c r="D15" s="22" t="str">
        <f>IF(G6&gt;"",G6,"")</f>
        <v>CORDERO Carelyn</v>
      </c>
      <c r="E15" s="24"/>
      <c r="F15" s="5">
        <v>10</v>
      </c>
      <c r="G15" s="6">
        <v>-12</v>
      </c>
      <c r="H15" s="7">
        <v>10</v>
      </c>
      <c r="I15" s="4">
        <v>10</v>
      </c>
      <c r="J15" s="4"/>
      <c r="K15" s="13">
        <f>IF(ISBLANK(F15),"",COUNTIF(F15:J15,"&gt;=0"))</f>
        <v>3</v>
      </c>
      <c r="L15" s="14">
        <f>IF(ISBLANK(F15),"",(IF(LEFT(F15,1)="-",1,0)+IF(LEFT(G15,1)="-",1,0)+IF(LEFT(H15,1)="-",1,0)+IF(LEFT(I15,1)="-",1,0)+IF(LEFT(J15,1)="-",1,0)))</f>
        <v>1</v>
      </c>
      <c r="M15" s="16">
        <f t="shared" si="0"/>
        <v>1</v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PHILLIPS Megan</v>
      </c>
      <c r="D16" s="22" t="str">
        <f>IF(G5&gt;"",G5,"")</f>
        <v>LORENZOTTI Maria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10</v>
      </c>
      <c r="L17" s="26">
        <f>IF(ISBLANK(G5),"",SUM(L12:L16))</f>
        <v>8</v>
      </c>
      <c r="M17" s="56">
        <f>IF(ISBLANK(F12),"",SUM(M12:M16))</f>
        <v>3</v>
      </c>
      <c r="N17" s="57">
        <f>IF(ISBLANK(F12),"",SUM(N12:N16))</f>
        <v>1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WAL 1</v>
      </c>
      <c r="D20" s="27" t="str">
        <f>G4</f>
        <v>PUR/URU</v>
      </c>
      <c r="E20" s="27"/>
      <c r="F20" s="27"/>
      <c r="G20" s="27"/>
      <c r="H20" s="27"/>
      <c r="I20" s="27"/>
      <c r="J20" s="73" t="str">
        <f>IF(M17=3,C4,IF(N17=3,G4,IF(M17=5,IF(N17=5,"tasan",""),"")))</f>
        <v>WAL 1</v>
      </c>
      <c r="K20" s="74"/>
      <c r="L20" s="74"/>
      <c r="M20" s="74"/>
      <c r="N20" s="75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3">
    <mergeCell ref="C8:D8"/>
    <mergeCell ref="G8:N8"/>
    <mergeCell ref="C9:D9"/>
    <mergeCell ref="G9:N9"/>
    <mergeCell ref="K11:L11"/>
    <mergeCell ref="J20:N20"/>
    <mergeCell ref="J1:N1"/>
    <mergeCell ref="J2:N2"/>
    <mergeCell ref="C4:D4"/>
    <mergeCell ref="C5:D5"/>
    <mergeCell ref="G5:N5"/>
    <mergeCell ref="C6:D6"/>
    <mergeCell ref="G6:N6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47">
    <pageSetUpPr fitToPage="1"/>
  </sheetPr>
  <dimension ref="A1:Q30"/>
  <sheetViews>
    <sheetView tabSelected="1" zoomScalePageLayoutView="0" workbookViewId="0" topLeftCell="A1">
      <selection activeCell="J26" sqref="J26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1.88671875" style="34" customWidth="1"/>
    <col min="6" max="6" width="9.6640625" style="34" customWidth="1"/>
    <col min="7" max="10" width="4.5546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12.75">
      <c r="A1" s="35"/>
      <c r="B1" s="9"/>
      <c r="C1" s="28" t="s">
        <v>29</v>
      </c>
      <c r="D1" s="27"/>
      <c r="E1" s="27"/>
      <c r="F1" s="9"/>
      <c r="G1" s="36" t="s">
        <v>17</v>
      </c>
      <c r="H1" s="37"/>
      <c r="I1" s="38"/>
      <c r="J1" s="83">
        <v>41613</v>
      </c>
      <c r="K1" s="84"/>
      <c r="L1" s="84"/>
      <c r="M1" s="84"/>
      <c r="N1" s="85"/>
      <c r="O1" s="39"/>
    </row>
    <row r="2" spans="1:15" ht="12.75">
      <c r="A2" s="35"/>
      <c r="B2" s="12"/>
      <c r="C2" s="12" t="s">
        <v>33</v>
      </c>
      <c r="D2" s="27"/>
      <c r="E2" s="27"/>
      <c r="F2" s="9"/>
      <c r="G2" s="36" t="s">
        <v>18</v>
      </c>
      <c r="H2" s="37"/>
      <c r="I2" s="38"/>
      <c r="J2" s="86" t="s">
        <v>31</v>
      </c>
      <c r="K2" s="84"/>
      <c r="L2" s="84"/>
      <c r="M2" s="84"/>
      <c r="N2" s="85"/>
      <c r="O2" s="39"/>
    </row>
    <row r="3" spans="1:15" ht="12.75">
      <c r="A3" s="35"/>
      <c r="B3" s="9"/>
      <c r="C3" s="69"/>
      <c r="D3" s="27"/>
      <c r="E3" s="27"/>
      <c r="F3" s="27"/>
      <c r="G3" s="1"/>
      <c r="H3" s="27"/>
      <c r="I3" s="27"/>
      <c r="J3" s="27"/>
      <c r="K3" s="27"/>
      <c r="L3" s="27"/>
      <c r="M3" s="27"/>
      <c r="N3" s="27"/>
      <c r="O3" s="40"/>
    </row>
    <row r="4" spans="1:15" ht="12.75">
      <c r="A4" s="39"/>
      <c r="B4" s="41" t="s">
        <v>19</v>
      </c>
      <c r="C4" s="87" t="s">
        <v>79</v>
      </c>
      <c r="D4" s="88"/>
      <c r="E4" s="42"/>
      <c r="F4" s="41" t="s">
        <v>19</v>
      </c>
      <c r="G4" s="87" t="s">
        <v>63</v>
      </c>
      <c r="H4" s="88"/>
      <c r="I4" s="67"/>
      <c r="J4" s="67"/>
      <c r="K4" s="67"/>
      <c r="L4" s="67"/>
      <c r="M4" s="67"/>
      <c r="N4" s="68"/>
      <c r="O4" s="39"/>
    </row>
    <row r="5" spans="1:15" ht="12.75">
      <c r="A5" s="39"/>
      <c r="B5" s="43" t="s">
        <v>0</v>
      </c>
      <c r="C5" s="76" t="s">
        <v>80</v>
      </c>
      <c r="D5" s="77"/>
      <c r="E5" s="11"/>
      <c r="F5" s="44" t="s">
        <v>1</v>
      </c>
      <c r="G5" s="89" t="s">
        <v>64</v>
      </c>
      <c r="H5" s="90"/>
      <c r="I5" s="90"/>
      <c r="J5" s="90"/>
      <c r="K5" s="90"/>
      <c r="L5" s="90"/>
      <c r="M5" s="90"/>
      <c r="N5" s="91"/>
      <c r="O5" s="39"/>
    </row>
    <row r="6" spans="1:15" ht="12.75">
      <c r="A6" s="39"/>
      <c r="B6" s="45" t="s">
        <v>2</v>
      </c>
      <c r="C6" s="76" t="s">
        <v>81</v>
      </c>
      <c r="D6" s="77"/>
      <c r="E6" s="11"/>
      <c r="F6" s="46" t="s">
        <v>3</v>
      </c>
      <c r="G6" s="76" t="s">
        <v>62</v>
      </c>
      <c r="H6" s="81"/>
      <c r="I6" s="81"/>
      <c r="J6" s="81"/>
      <c r="K6" s="81"/>
      <c r="L6" s="81"/>
      <c r="M6" s="81"/>
      <c r="N6" s="82"/>
      <c r="O6" s="39"/>
    </row>
    <row r="7" spans="1:15" ht="12.75">
      <c r="A7" s="35"/>
      <c r="B7" s="47" t="s">
        <v>20</v>
      </c>
      <c r="C7" s="48"/>
      <c r="D7" s="49"/>
      <c r="E7" s="50"/>
      <c r="F7" s="47" t="s">
        <v>20</v>
      </c>
      <c r="G7" s="48"/>
      <c r="H7" s="51"/>
      <c r="I7" s="51"/>
      <c r="J7" s="51"/>
      <c r="K7" s="51"/>
      <c r="L7" s="51"/>
      <c r="M7" s="51"/>
      <c r="N7" s="51"/>
      <c r="O7" s="40"/>
    </row>
    <row r="8" spans="1:15" ht="12.75">
      <c r="A8" s="39"/>
      <c r="B8" s="19"/>
      <c r="C8" s="76"/>
      <c r="D8" s="77"/>
      <c r="E8" s="11"/>
      <c r="F8" s="20"/>
      <c r="G8" s="78"/>
      <c r="H8" s="79"/>
      <c r="I8" s="79"/>
      <c r="J8" s="79"/>
      <c r="K8" s="79"/>
      <c r="L8" s="79"/>
      <c r="M8" s="79"/>
      <c r="N8" s="80"/>
      <c r="O8" s="39"/>
    </row>
    <row r="9" spans="1:15" ht="12.75">
      <c r="A9" s="39"/>
      <c r="B9" s="17"/>
      <c r="C9" s="76"/>
      <c r="D9" s="77"/>
      <c r="E9" s="11"/>
      <c r="F9" s="18"/>
      <c r="G9" s="78"/>
      <c r="H9" s="79"/>
      <c r="I9" s="79"/>
      <c r="J9" s="79"/>
      <c r="K9" s="79"/>
      <c r="L9" s="79"/>
      <c r="M9" s="79"/>
      <c r="N9" s="80"/>
      <c r="O9" s="39"/>
    </row>
    <row r="10" spans="1:15" ht="12.75">
      <c r="A10" s="35"/>
      <c r="B10" s="27"/>
      <c r="C10" s="27"/>
      <c r="D10" s="27"/>
      <c r="E10" s="27"/>
      <c r="F10" s="1" t="s">
        <v>24</v>
      </c>
      <c r="G10" s="1"/>
      <c r="H10" s="1"/>
      <c r="I10" s="1"/>
      <c r="J10" s="27"/>
      <c r="K10" s="27"/>
      <c r="L10" s="27"/>
      <c r="M10" s="52"/>
      <c r="N10" s="9"/>
      <c r="O10" s="40"/>
    </row>
    <row r="11" spans="1:15" ht="12.75">
      <c r="A11" s="35"/>
      <c r="B11" s="12" t="s">
        <v>23</v>
      </c>
      <c r="C11" s="27"/>
      <c r="D11" s="27"/>
      <c r="E11" s="27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71" t="s">
        <v>21</v>
      </c>
      <c r="L11" s="72"/>
      <c r="M11" s="2" t="s">
        <v>22</v>
      </c>
      <c r="N11" s="3" t="s">
        <v>16</v>
      </c>
      <c r="O11" s="39"/>
    </row>
    <row r="12" spans="1:15" ht="12.75">
      <c r="A12" s="39"/>
      <c r="B12" s="53" t="s">
        <v>7</v>
      </c>
      <c r="C12" s="22" t="str">
        <f>IF(C5&gt;"",C5,"")</f>
        <v>DUBKOVA Elena</v>
      </c>
      <c r="D12" s="22" t="str">
        <f>IF(G5&gt;"",G5,"")</f>
        <v>JONSSON Jennifer</v>
      </c>
      <c r="E12" s="22">
        <f>IF(E5&gt;"",E5&amp;" - "&amp;I5,"")</f>
      </c>
      <c r="F12" s="4">
        <v>7</v>
      </c>
      <c r="G12" s="4">
        <v>7</v>
      </c>
      <c r="H12" s="10">
        <v>-8</v>
      </c>
      <c r="I12" s="4">
        <v>7</v>
      </c>
      <c r="J12" s="4"/>
      <c r="K12" s="13">
        <f>IF(ISBLANK(F12),"",COUNTIF(F12:J12,"&gt;=0"))</f>
        <v>3</v>
      </c>
      <c r="L12" s="14">
        <f>IF(ISBLANK(F12),"",(IF(LEFT(F12,1)="-",1,0)+IF(LEFT(G12,1)="-",1,0)+IF(LEFT(H12,1)="-",1,0)+IF(LEFT(I12,1)="-",1,0)+IF(LEFT(J12,1)="-",1,0)))</f>
        <v>1</v>
      </c>
      <c r="M12" s="16">
        <f aca="true" t="shared" si="0" ref="M12:N16">IF(K12=3,1,"")</f>
        <v>1</v>
      </c>
      <c r="N12" s="15">
        <f t="shared" si="0"/>
      </c>
      <c r="O12" s="39"/>
    </row>
    <row r="13" spans="1:15" ht="12.75">
      <c r="A13" s="39"/>
      <c r="B13" s="53" t="s">
        <v>8</v>
      </c>
      <c r="C13" s="22" t="str">
        <f>IF(C6&gt;"",C6,"")</f>
        <v>KUCHUK Maryia</v>
      </c>
      <c r="D13" s="22" t="str">
        <f>IF(G6&gt;"",G6,"")</f>
        <v>ZETTERSTRÖM Stina</v>
      </c>
      <c r="E13" s="22">
        <f>IF(E6&gt;"",E6&amp;" - "&amp;I6,"")</f>
      </c>
      <c r="F13" s="4">
        <v>-9</v>
      </c>
      <c r="G13" s="4">
        <v>-7</v>
      </c>
      <c r="H13" s="4">
        <v>4</v>
      </c>
      <c r="I13" s="4">
        <v>11</v>
      </c>
      <c r="J13" s="4">
        <v>-5</v>
      </c>
      <c r="K13" s="13">
        <f>IF(ISBLANK(F13),"",COUNTIF(F13:J13,"&gt;=0"))</f>
        <v>2</v>
      </c>
      <c r="L13" s="14">
        <f>IF(ISBLANK(F13),"",(IF(LEFT(F13,1)="-",1,0)+IF(LEFT(G13,1)="-",1,0)+IF(LEFT(H13,1)="-",1,0)+IF(LEFT(I13,1)="-",1,0)+IF(LEFT(J13,1)="-",1,0)))</f>
        <v>3</v>
      </c>
      <c r="M13" s="16">
        <f t="shared" si="0"/>
      </c>
      <c r="N13" s="15">
        <f t="shared" si="0"/>
        <v>1</v>
      </c>
      <c r="O13" s="39"/>
    </row>
    <row r="14" spans="1:15" ht="12.75">
      <c r="A14" s="39"/>
      <c r="B14" s="54" t="s">
        <v>25</v>
      </c>
      <c r="C14" s="22">
        <f>IF(C8&gt;"",C8&amp;" / "&amp;C9,"")</f>
      </c>
      <c r="D14" s="22">
        <f>IF(G8&gt;"",G8&amp;" / "&amp;G9,"")</f>
      </c>
      <c r="E14" s="23"/>
      <c r="F14" s="8">
        <v>-5</v>
      </c>
      <c r="G14" s="4">
        <v>10</v>
      </c>
      <c r="H14" s="4">
        <v>7</v>
      </c>
      <c r="I14" s="7">
        <v>10</v>
      </c>
      <c r="J14" s="7"/>
      <c r="K14" s="13">
        <f>IF(ISBLANK(F14),"",COUNTIF(F14:J14,"&gt;=0"))</f>
        <v>3</v>
      </c>
      <c r="L14" s="14">
        <f>IF(ISBLANK(F14),"",(IF(LEFT(F14,1)="-",1,0)+IF(LEFT(G14,1)="-",1,0)+IF(LEFT(H14,1)="-",1,0)+IF(LEFT(I14,1)="-",1,0)+IF(LEFT(J14,1)="-",1,0)))</f>
        <v>1</v>
      </c>
      <c r="M14" s="16">
        <f t="shared" si="0"/>
        <v>1</v>
      </c>
      <c r="N14" s="15">
        <f t="shared" si="0"/>
      </c>
      <c r="O14" s="39"/>
    </row>
    <row r="15" spans="1:15" ht="12.75">
      <c r="A15" s="39"/>
      <c r="B15" s="53" t="s">
        <v>9</v>
      </c>
      <c r="C15" s="22" t="str">
        <f>IF(C5&gt;"",C5,"")</f>
        <v>DUBKOVA Elena</v>
      </c>
      <c r="D15" s="22" t="str">
        <f>IF(G6&gt;"",G6,"")</f>
        <v>ZETTERSTRÖM Stina</v>
      </c>
      <c r="E15" s="24"/>
      <c r="F15" s="5">
        <v>7</v>
      </c>
      <c r="G15" s="6">
        <v>6</v>
      </c>
      <c r="H15" s="7">
        <v>12</v>
      </c>
      <c r="I15" s="4"/>
      <c r="J15" s="4"/>
      <c r="K15" s="13">
        <f>IF(ISBLANK(F15),"",COUNTIF(F15:J15,"&gt;=0"))</f>
        <v>3</v>
      </c>
      <c r="L15" s="14">
        <f>IF(ISBLANK(F15),"",(IF(LEFT(F15,1)="-",1,0)+IF(LEFT(G15,1)="-",1,0)+IF(LEFT(H15,1)="-",1,0)+IF(LEFT(I15,1)="-",1,0)+IF(LEFT(J15,1)="-",1,0)))</f>
        <v>0</v>
      </c>
      <c r="M15" s="16">
        <f t="shared" si="0"/>
        <v>1</v>
      </c>
      <c r="N15" s="15">
        <f t="shared" si="0"/>
      </c>
      <c r="O15" s="39"/>
    </row>
    <row r="16" spans="1:15" ht="13.5" thickBot="1">
      <c r="A16" s="39"/>
      <c r="B16" s="53" t="s">
        <v>10</v>
      </c>
      <c r="C16" s="22" t="str">
        <f>IF(C6&gt;"",C6,"")</f>
        <v>KUCHUK Maryia</v>
      </c>
      <c r="D16" s="22" t="str">
        <f>IF(G5&gt;"",G5,"")</f>
        <v>JONSSON Jennifer</v>
      </c>
      <c r="E16" s="24"/>
      <c r="F16" s="8"/>
      <c r="G16" s="4"/>
      <c r="H16" s="4"/>
      <c r="I16" s="4"/>
      <c r="J16" s="4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3.5" thickBot="1">
      <c r="A17" s="35"/>
      <c r="B17" s="27"/>
      <c r="C17" s="27"/>
      <c r="D17" s="27"/>
      <c r="E17" s="27"/>
      <c r="F17" s="27"/>
      <c r="G17" s="27"/>
      <c r="H17" s="27"/>
      <c r="I17" s="21" t="s">
        <v>28</v>
      </c>
      <c r="J17" s="55"/>
      <c r="K17" s="25">
        <f>IF(ISBLANK(C5),"",SUM(K12:K16))</f>
        <v>11</v>
      </c>
      <c r="L17" s="26">
        <f>IF(ISBLANK(G5),"",SUM(L12:L16))</f>
        <v>5</v>
      </c>
      <c r="M17" s="56">
        <f>IF(ISBLANK(F12),"",SUM(M12:M16))</f>
        <v>3</v>
      </c>
      <c r="N17" s="57">
        <f>IF(ISBLANK(F12),"",SUM(N12:N16))</f>
        <v>1</v>
      </c>
      <c r="O17" s="39"/>
    </row>
    <row r="18" spans="1:15" ht="12.75">
      <c r="A18" s="35"/>
      <c r="B18" s="27" t="s">
        <v>26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0"/>
    </row>
    <row r="19" spans="1:15" ht="12.75">
      <c r="A19" s="35"/>
      <c r="C19" s="27" t="s">
        <v>4</v>
      </c>
      <c r="D19" s="27" t="s">
        <v>5</v>
      </c>
      <c r="E19" s="9"/>
      <c r="F19" s="27"/>
      <c r="G19" s="27" t="s">
        <v>6</v>
      </c>
      <c r="H19" s="9"/>
      <c r="I19" s="27"/>
      <c r="J19" s="9" t="s">
        <v>27</v>
      </c>
      <c r="K19" s="9"/>
      <c r="L19" s="27"/>
      <c r="M19" s="27"/>
      <c r="N19" s="27"/>
      <c r="O19" s="40"/>
    </row>
    <row r="20" spans="1:15" ht="13.5" thickBot="1">
      <c r="A20" s="35"/>
      <c r="B20" s="62"/>
      <c r="C20" s="63" t="str">
        <f>C4</f>
        <v>BLR</v>
      </c>
      <c r="D20" s="27" t="str">
        <f>G4</f>
        <v>SWE 3</v>
      </c>
      <c r="E20" s="27"/>
      <c r="F20" s="27"/>
      <c r="G20" s="27"/>
      <c r="H20" s="27"/>
      <c r="I20" s="27"/>
      <c r="J20" s="73" t="str">
        <f>IF(M17=3,C4,IF(N17=3,G4,IF(M17=5,IF(N17=5,"tasan",""),"")))</f>
        <v>BLR</v>
      </c>
      <c r="K20" s="74"/>
      <c r="L20" s="74"/>
      <c r="M20" s="74"/>
      <c r="N20" s="75"/>
      <c r="O20" s="39"/>
    </row>
    <row r="21" spans="1:15" ht="12.7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1"/>
    </row>
    <row r="26" ht="15">
      <c r="Q26"/>
    </row>
    <row r="27" ht="15">
      <c r="Q27"/>
    </row>
    <row r="29" ht="15">
      <c r="Q29"/>
    </row>
    <row r="30" ht="15">
      <c r="Q30"/>
    </row>
  </sheetData>
  <sheetProtection/>
  <mergeCells count="14">
    <mergeCell ref="C8:D8"/>
    <mergeCell ref="G8:N8"/>
    <mergeCell ref="C9:D9"/>
    <mergeCell ref="G9:N9"/>
    <mergeCell ref="K11:L11"/>
    <mergeCell ref="J20:N20"/>
    <mergeCell ref="J1:N1"/>
    <mergeCell ref="J2:N2"/>
    <mergeCell ref="C4:D4"/>
    <mergeCell ref="C5:D5"/>
    <mergeCell ref="G5:N5"/>
    <mergeCell ref="C6:D6"/>
    <mergeCell ref="G6:N6"/>
    <mergeCell ref="G4:H4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28">
    <pageSetUpPr fitToPage="1"/>
  </sheetPr>
  <dimension ref="A1:O23"/>
  <sheetViews>
    <sheetView zoomScalePageLayoutView="0" workbookViewId="0" topLeftCell="A1">
      <selection activeCell="E26" sqref="E26"/>
    </sheetView>
  </sheetViews>
  <sheetFormatPr defaultColWidth="8.88671875" defaultRowHeight="15"/>
  <cols>
    <col min="1" max="1" width="1.4375" style="34" customWidth="1"/>
    <col min="2" max="2" width="9.21484375" style="34" customWidth="1"/>
    <col min="3" max="3" width="14.4453125" style="34" customWidth="1"/>
    <col min="4" max="4" width="15.10546875" style="34" customWidth="1"/>
    <col min="5" max="5" width="3.6640625" style="34" customWidth="1"/>
    <col min="6" max="6" width="6.88671875" style="34" customWidth="1"/>
    <col min="7" max="7" width="4.5546875" style="34" customWidth="1"/>
    <col min="8" max="8" width="5.5546875" style="34" customWidth="1"/>
    <col min="9" max="9" width="3.99609375" style="34" customWidth="1"/>
    <col min="10" max="10" width="3.88671875" style="34" customWidth="1"/>
    <col min="11" max="11" width="2.88671875" style="34" customWidth="1"/>
    <col min="12" max="12" width="2.99609375" style="34" customWidth="1"/>
    <col min="13" max="13" width="2.88671875" style="34" customWidth="1"/>
    <col min="14" max="14" width="2.77734375" style="34" customWidth="1"/>
    <col min="15" max="15" width="0.88671875" style="34" customWidth="1"/>
    <col min="16" max="16384" width="8.88671875" style="34" customWidth="1"/>
  </cols>
  <sheetData>
    <row r="1" spans="1:15" ht="6.75" customHeight="1">
      <c r="A1" s="29"/>
      <c r="B1" s="30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3" spans="1:15" ht="12.75">
      <c r="A3" s="35"/>
      <c r="B3" s="9"/>
      <c r="C3" s="28" t="s">
        <v>29</v>
      </c>
      <c r="D3" s="27"/>
      <c r="E3" s="27"/>
      <c r="F3" s="9"/>
      <c r="G3" s="36" t="s">
        <v>17</v>
      </c>
      <c r="H3" s="37"/>
      <c r="I3" s="38"/>
      <c r="J3" s="83">
        <v>41242</v>
      </c>
      <c r="K3" s="84"/>
      <c r="L3" s="84"/>
      <c r="M3" s="84"/>
      <c r="N3" s="85"/>
      <c r="O3" s="39"/>
    </row>
    <row r="4" spans="1:15" ht="12.75">
      <c r="A4" s="35"/>
      <c r="B4" s="12"/>
      <c r="C4" s="12" t="s">
        <v>32</v>
      </c>
      <c r="D4" s="27"/>
      <c r="E4" s="27"/>
      <c r="F4" s="9"/>
      <c r="G4" s="36" t="s">
        <v>18</v>
      </c>
      <c r="H4" s="37"/>
      <c r="I4" s="38"/>
      <c r="J4" s="86"/>
      <c r="K4" s="84"/>
      <c r="L4" s="84"/>
      <c r="M4" s="84"/>
      <c r="N4" s="85"/>
      <c r="O4" s="39"/>
    </row>
    <row r="5" spans="1:15" ht="12.75">
      <c r="A5" s="35"/>
      <c r="B5" s="9"/>
      <c r="C5" s="69"/>
      <c r="D5" s="27"/>
      <c r="E5" s="27"/>
      <c r="F5" s="27"/>
      <c r="G5" s="1"/>
      <c r="H5" s="27"/>
      <c r="I5" s="27"/>
      <c r="J5" s="27"/>
      <c r="K5" s="27"/>
      <c r="L5" s="27"/>
      <c r="M5" s="27"/>
      <c r="N5" s="27"/>
      <c r="O5" s="40"/>
    </row>
    <row r="6" spans="1:15" ht="12.75">
      <c r="A6" s="39"/>
      <c r="B6" s="41" t="s">
        <v>19</v>
      </c>
      <c r="C6" s="87"/>
      <c r="D6" s="88"/>
      <c r="E6" s="42"/>
      <c r="F6" s="41" t="s">
        <v>19</v>
      </c>
      <c r="G6" s="94"/>
      <c r="H6" s="95"/>
      <c r="I6" s="95"/>
      <c r="J6" s="95"/>
      <c r="K6" s="95"/>
      <c r="L6" s="95"/>
      <c r="M6" s="95"/>
      <c r="N6" s="96"/>
      <c r="O6" s="39"/>
    </row>
    <row r="7" spans="1:15" ht="12.75">
      <c r="A7" s="39"/>
      <c r="B7" s="43" t="s">
        <v>0</v>
      </c>
      <c r="C7" s="76"/>
      <c r="D7" s="77"/>
      <c r="E7" s="11"/>
      <c r="F7" s="44" t="s">
        <v>1</v>
      </c>
      <c r="G7" s="78"/>
      <c r="H7" s="79"/>
      <c r="I7" s="79"/>
      <c r="J7" s="79"/>
      <c r="K7" s="79"/>
      <c r="L7" s="79"/>
      <c r="M7" s="79"/>
      <c r="N7" s="80"/>
      <c r="O7" s="39"/>
    </row>
    <row r="8" spans="1:15" ht="12.75">
      <c r="A8" s="39"/>
      <c r="B8" s="45" t="s">
        <v>2</v>
      </c>
      <c r="C8" s="64"/>
      <c r="D8" s="65"/>
      <c r="E8" s="11"/>
      <c r="F8" s="46" t="s">
        <v>3</v>
      </c>
      <c r="G8" s="76"/>
      <c r="H8" s="79"/>
      <c r="I8" s="79"/>
      <c r="J8" s="79"/>
      <c r="K8" s="79"/>
      <c r="L8" s="79"/>
      <c r="M8" s="79"/>
      <c r="N8" s="80"/>
      <c r="O8" s="39"/>
    </row>
    <row r="9" spans="1:15" ht="12.75">
      <c r="A9" s="35"/>
      <c r="B9" s="47" t="s">
        <v>20</v>
      </c>
      <c r="C9" s="48"/>
      <c r="D9" s="49"/>
      <c r="E9" s="50"/>
      <c r="F9" s="47" t="s">
        <v>20</v>
      </c>
      <c r="G9" s="48"/>
      <c r="H9" s="51"/>
      <c r="I9" s="51"/>
      <c r="J9" s="51"/>
      <c r="K9" s="51"/>
      <c r="L9" s="51"/>
      <c r="M9" s="51"/>
      <c r="N9" s="51"/>
      <c r="O9" s="40"/>
    </row>
    <row r="10" spans="1:15" ht="12.75">
      <c r="A10" s="39"/>
      <c r="B10" s="19"/>
      <c r="C10" s="76"/>
      <c r="D10" s="77"/>
      <c r="E10" s="11"/>
      <c r="F10" s="20"/>
      <c r="G10" s="78"/>
      <c r="H10" s="79"/>
      <c r="I10" s="79"/>
      <c r="J10" s="79"/>
      <c r="K10" s="79"/>
      <c r="L10" s="79"/>
      <c r="M10" s="79"/>
      <c r="N10" s="80"/>
      <c r="O10" s="39"/>
    </row>
    <row r="11" spans="1:15" ht="12.75">
      <c r="A11" s="39"/>
      <c r="B11" s="17"/>
      <c r="C11" s="76"/>
      <c r="D11" s="77"/>
      <c r="E11" s="11"/>
      <c r="F11" s="18"/>
      <c r="G11" s="78" t="s">
        <v>30</v>
      </c>
      <c r="H11" s="79"/>
      <c r="I11" s="79"/>
      <c r="J11" s="79"/>
      <c r="K11" s="79"/>
      <c r="L11" s="79"/>
      <c r="M11" s="79"/>
      <c r="N11" s="80"/>
      <c r="O11" s="39"/>
    </row>
    <row r="12" spans="1:15" ht="12.75">
      <c r="A12" s="35"/>
      <c r="B12" s="27"/>
      <c r="C12" s="27"/>
      <c r="D12" s="27"/>
      <c r="E12" s="27"/>
      <c r="F12" s="1" t="s">
        <v>24</v>
      </c>
      <c r="G12" s="1"/>
      <c r="H12" s="1"/>
      <c r="I12" s="1"/>
      <c r="J12" s="27"/>
      <c r="K12" s="27"/>
      <c r="L12" s="27"/>
      <c r="M12" s="52"/>
      <c r="N12" s="9"/>
      <c r="O12" s="40"/>
    </row>
    <row r="13" spans="1:15" ht="12.75">
      <c r="A13" s="35"/>
      <c r="B13" s="12" t="s">
        <v>23</v>
      </c>
      <c r="C13" s="27"/>
      <c r="D13" s="27"/>
      <c r="E13" s="27"/>
      <c r="F13" s="2" t="s">
        <v>11</v>
      </c>
      <c r="G13" s="2" t="s">
        <v>12</v>
      </c>
      <c r="H13" s="2" t="s">
        <v>13</v>
      </c>
      <c r="I13" s="2" t="s">
        <v>14</v>
      </c>
      <c r="J13" s="2" t="s">
        <v>15</v>
      </c>
      <c r="K13" s="71" t="s">
        <v>21</v>
      </c>
      <c r="L13" s="72"/>
      <c r="M13" s="2" t="s">
        <v>22</v>
      </c>
      <c r="N13" s="3" t="s">
        <v>16</v>
      </c>
      <c r="O13" s="39"/>
    </row>
    <row r="14" spans="1:15" ht="12.75">
      <c r="A14" s="39"/>
      <c r="B14" s="53" t="s">
        <v>7</v>
      </c>
      <c r="C14" s="22">
        <f>IF(C7&gt;"",C7,"")</f>
      </c>
      <c r="D14" s="22">
        <f>IF(G7&gt;"",G7,"")</f>
      </c>
      <c r="E14" s="22">
        <f>IF(E7&gt;"",E7&amp;" - "&amp;I7,"")</f>
      </c>
      <c r="F14" s="4"/>
      <c r="G14" s="4"/>
      <c r="H14" s="10"/>
      <c r="I14" s="4"/>
      <c r="J14" s="4"/>
      <c r="K14" s="13">
        <f>IF(ISBLANK(F14),"",COUNTIF(F14:J14,"&gt;=0"))</f>
      </c>
      <c r="L14" s="14">
        <f>IF(ISBLANK(F14),"",(IF(LEFT(F14,1)="-",1,0)+IF(LEFT(G14,1)="-",1,0)+IF(LEFT(H14,1)="-",1,0)+IF(LEFT(I14,1)="-",1,0)+IF(LEFT(J14,1)="-",1,0)))</f>
      </c>
      <c r="M14" s="16">
        <f aca="true" t="shared" si="0" ref="M14:N18">IF(K14=3,1,"")</f>
      </c>
      <c r="N14" s="15">
        <f t="shared" si="0"/>
      </c>
      <c r="O14" s="39"/>
    </row>
    <row r="15" spans="1:15" ht="12.75">
      <c r="A15" s="39"/>
      <c r="B15" s="53" t="s">
        <v>8</v>
      </c>
      <c r="C15" s="22">
        <f>IF(C8&gt;"",C8,"")</f>
      </c>
      <c r="D15" s="22">
        <f>IF(G8&gt;"",G8,"")</f>
      </c>
      <c r="E15" s="22">
        <f>IF(E8&gt;"",E8&amp;" - "&amp;I8,"")</f>
      </c>
      <c r="F15" s="4"/>
      <c r="G15" s="4"/>
      <c r="H15" s="4"/>
      <c r="I15" s="4"/>
      <c r="J15" s="4"/>
      <c r="K15" s="13">
        <f>IF(ISBLANK(F15),"",COUNTIF(F15:J15,"&gt;=0"))</f>
      </c>
      <c r="L15" s="14">
        <f>IF(ISBLANK(F15),"",(IF(LEFT(F15,1)="-",1,0)+IF(LEFT(G15,1)="-",1,0)+IF(LEFT(H15,1)="-",1,0)+IF(LEFT(I15,1)="-",1,0)+IF(LEFT(J15,1)="-",1,0)))</f>
      </c>
      <c r="M15" s="16">
        <f t="shared" si="0"/>
      </c>
      <c r="N15" s="15">
        <f t="shared" si="0"/>
      </c>
      <c r="O15" s="39"/>
    </row>
    <row r="16" spans="1:15" ht="12.75">
      <c r="A16" s="39"/>
      <c r="B16" s="54" t="s">
        <v>25</v>
      </c>
      <c r="C16" s="22">
        <f>IF(C10&gt;"",C10&amp;" / "&amp;C11,"")</f>
      </c>
      <c r="D16" s="22">
        <f>IF(G10&gt;"",G10&amp;" / "&amp;G11,"")</f>
      </c>
      <c r="E16" s="23"/>
      <c r="F16" s="8"/>
      <c r="G16" s="4"/>
      <c r="H16" s="4"/>
      <c r="I16" s="7"/>
      <c r="J16" s="7"/>
      <c r="K16" s="13">
        <f>IF(ISBLANK(F16),"",COUNTIF(F16:J16,"&gt;=0"))</f>
      </c>
      <c r="L16" s="14">
        <f>IF(ISBLANK(F16),"",(IF(LEFT(F16,1)="-",1,0)+IF(LEFT(G16,1)="-",1,0)+IF(LEFT(H16,1)="-",1,0)+IF(LEFT(I16,1)="-",1,0)+IF(LEFT(J16,1)="-",1,0)))</f>
      </c>
      <c r="M16" s="16">
        <f t="shared" si="0"/>
      </c>
      <c r="N16" s="15">
        <f t="shared" si="0"/>
      </c>
      <c r="O16" s="39"/>
    </row>
    <row r="17" spans="1:15" ht="12.75">
      <c r="A17" s="39"/>
      <c r="B17" s="53" t="s">
        <v>9</v>
      </c>
      <c r="C17" s="22">
        <f>IF(C7&gt;"",C7,"")</f>
      </c>
      <c r="D17" s="22">
        <f>IF(G8&gt;"",G8,"")</f>
      </c>
      <c r="E17" s="24"/>
      <c r="F17" s="5"/>
      <c r="G17" s="6"/>
      <c r="H17" s="7"/>
      <c r="I17" s="4"/>
      <c r="J17" s="4"/>
      <c r="K17" s="13">
        <f>IF(ISBLANK(F17),"",COUNTIF(F17:J17,"&gt;=0"))</f>
      </c>
      <c r="L17" s="14">
        <f>IF(ISBLANK(F17),"",(IF(LEFT(F17,1)="-",1,0)+IF(LEFT(G17,1)="-",1,0)+IF(LEFT(H17,1)="-",1,0)+IF(LEFT(I17,1)="-",1,0)+IF(LEFT(J17,1)="-",1,0)))</f>
      </c>
      <c r="M17" s="16">
        <f t="shared" si="0"/>
      </c>
      <c r="N17" s="15">
        <f t="shared" si="0"/>
      </c>
      <c r="O17" s="39"/>
    </row>
    <row r="18" spans="1:15" ht="13.5" thickBot="1">
      <c r="A18" s="39"/>
      <c r="B18" s="53" t="s">
        <v>10</v>
      </c>
      <c r="C18" s="22">
        <f>IF(C8&gt;"",C8,"")</f>
      </c>
      <c r="D18" s="22">
        <f>IF(G7&gt;"",G7,"")</f>
      </c>
      <c r="E18" s="24"/>
      <c r="F18" s="8"/>
      <c r="G18" s="4"/>
      <c r="H18" s="4"/>
      <c r="I18" s="4"/>
      <c r="J18" s="4"/>
      <c r="K18" s="13">
        <f>IF(ISBLANK(F18),"",COUNTIF(F18:J18,"&gt;=0"))</f>
      </c>
      <c r="L18" s="14">
        <f>IF(ISBLANK(F18),"",(IF(LEFT(F18,1)="-",1,0)+IF(LEFT(G18,1)="-",1,0)+IF(LEFT(H18,1)="-",1,0)+IF(LEFT(I18,1)="-",1,0)+IF(LEFT(J18,1)="-",1,0)))</f>
      </c>
      <c r="M18" s="16">
        <f t="shared" si="0"/>
      </c>
      <c r="N18" s="15">
        <f t="shared" si="0"/>
      </c>
      <c r="O18" s="39"/>
    </row>
    <row r="19" spans="1:15" ht="13.5" thickBot="1">
      <c r="A19" s="35"/>
      <c r="B19" s="27"/>
      <c r="C19" s="27"/>
      <c r="D19" s="27"/>
      <c r="E19" s="27"/>
      <c r="F19" s="27"/>
      <c r="G19" s="27"/>
      <c r="H19" s="27"/>
      <c r="I19" s="21" t="s">
        <v>28</v>
      </c>
      <c r="J19" s="55"/>
      <c r="K19" s="25">
        <f>IF(ISBLANK(C7),"",SUM(K14:K18))</f>
      </c>
      <c r="L19" s="26">
        <f>IF(ISBLANK(G7),"",SUM(L14:L18))</f>
      </c>
      <c r="M19" s="56">
        <f>IF(ISBLANK(F14),"",SUM(M14:M18))</f>
      </c>
      <c r="N19" s="57">
        <f>IF(ISBLANK(F14),"",SUM(N14:N18))</f>
      </c>
      <c r="O19" s="39"/>
    </row>
    <row r="20" spans="1:15" ht="12.75">
      <c r="A20" s="35"/>
      <c r="B20" s="27" t="s">
        <v>26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40"/>
    </row>
    <row r="21" spans="1:15" ht="12.75">
      <c r="A21" s="35"/>
      <c r="C21" s="27" t="s">
        <v>4</v>
      </c>
      <c r="D21" s="27" t="s">
        <v>5</v>
      </c>
      <c r="E21" s="9"/>
      <c r="F21" s="27"/>
      <c r="G21" s="27" t="s">
        <v>6</v>
      </c>
      <c r="H21" s="9"/>
      <c r="I21" s="27"/>
      <c r="J21" s="9" t="s">
        <v>27</v>
      </c>
      <c r="K21" s="9"/>
      <c r="L21" s="27"/>
      <c r="M21" s="27"/>
      <c r="N21" s="27"/>
      <c r="O21" s="40"/>
    </row>
    <row r="22" spans="1:15" ht="13.5" thickBot="1">
      <c r="A22" s="35"/>
      <c r="B22" s="62"/>
      <c r="C22" s="63">
        <f>C6</f>
        <v>0</v>
      </c>
      <c r="D22" s="27">
        <f>G6</f>
        <v>0</v>
      </c>
      <c r="E22" s="27"/>
      <c r="F22" s="27"/>
      <c r="G22" s="27"/>
      <c r="H22" s="27"/>
      <c r="I22" s="27"/>
      <c r="J22" s="73">
        <f>IF(M19=3,C6,IF(N19=3,G6,IF(M19=5,IF(N19=5,"tasan",""),"")))</f>
      </c>
      <c r="K22" s="74"/>
      <c r="L22" s="74"/>
      <c r="M22" s="74"/>
      <c r="N22" s="75"/>
      <c r="O22" s="39"/>
    </row>
    <row r="23" spans="1:15" ht="12.75">
      <c r="A23" s="58"/>
      <c r="B23" s="59"/>
      <c r="C23" s="59"/>
      <c r="D23" s="59"/>
      <c r="E23" s="59"/>
      <c r="F23" s="59"/>
      <c r="G23" s="59"/>
      <c r="H23" s="59"/>
      <c r="I23" s="59"/>
      <c r="J23" s="60"/>
      <c r="K23" s="60"/>
      <c r="L23" s="60"/>
      <c r="M23" s="60"/>
      <c r="N23" s="60"/>
      <c r="O23" s="61"/>
    </row>
  </sheetData>
  <sheetProtection/>
  <mergeCells count="13">
    <mergeCell ref="C7:D7"/>
    <mergeCell ref="G7:N7"/>
    <mergeCell ref="G8:N8"/>
    <mergeCell ref="J3:N3"/>
    <mergeCell ref="J4:N4"/>
    <mergeCell ref="C6:D6"/>
    <mergeCell ref="G6:N6"/>
    <mergeCell ref="K13:L13"/>
    <mergeCell ref="J22:N22"/>
    <mergeCell ref="C10:D10"/>
    <mergeCell ref="G10:N10"/>
    <mergeCell ref="C11:D11"/>
    <mergeCell ref="G11:N11"/>
  </mergeCells>
  <printOptions/>
  <pageMargins left="0.47" right="0.37" top="0.45" bottom="0.38" header="0.34" footer="0.2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Jouko Manni</cp:lastModifiedBy>
  <cp:lastPrinted>2011-12-08T14:54:32Z</cp:lastPrinted>
  <dcterms:created xsi:type="dcterms:W3CDTF">1999-06-03T09:45:09Z</dcterms:created>
  <dcterms:modified xsi:type="dcterms:W3CDTF">2013-12-05T13:55:24Z</dcterms:modified>
  <cp:category/>
  <cp:version/>
  <cp:contentType/>
  <cp:contentStatus/>
</cp:coreProperties>
</file>